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10" tabRatio="891" activeTab="0"/>
  </bookViews>
  <sheets>
    <sheet name="BCDKT" sheetId="1" r:id="rId1"/>
    <sheet name="KQHDKD" sheetId="2" r:id="rId2"/>
    <sheet name="BC-TCTT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'[12]PNT-QUOT-#3'!#REF!</definedName>
    <definedName name="\d">'[6]??-BLDG'!#REF!</definedName>
    <definedName name="\e">'[6]??-BLDG'!#REF!</definedName>
    <definedName name="\f">'[6]??-BLDG'!#REF!</definedName>
    <definedName name="\g">'[6]??-BLDG'!#REF!</definedName>
    <definedName name="\h">'[6]??-BLDG'!#REF!</definedName>
    <definedName name="\i">'[6]??-BLDG'!#REF!</definedName>
    <definedName name="\j">'[6]??-BLDG'!#REF!</definedName>
    <definedName name="\k">'[6]??-BLDG'!#REF!</definedName>
    <definedName name="\l">'[6]??-BLDG'!#REF!</definedName>
    <definedName name="\m">'[6]??-BLDG'!#REF!</definedName>
    <definedName name="\n">'[6]??-BLDG'!#REF!</definedName>
    <definedName name="\o">'[6]??-BLDG'!#REF!</definedName>
    <definedName name="\z">'[12]COAT&amp;WRAP-QIOT-#3'!#REF!</definedName>
    <definedName name="_1">#REF!</definedName>
    <definedName name="_1000A01">#REF!</definedName>
    <definedName name="_2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'[12]PNT-QUOT-#3'!#REF!</definedName>
    <definedName name="A01_">#REF!</definedName>
    <definedName name="A01AC">#REF!</definedName>
    <definedName name="A01CAT">#REF!</definedName>
    <definedName name="A01CODE">#REF!</definedName>
    <definedName name="A01DATA">#REF!</definedName>
    <definedName name="A01MI">#REF!</definedName>
    <definedName name="A01TO">#REF!</definedName>
    <definedName name="A65700">'[20]MTO REV.2(ARMOR)'!#REF!</definedName>
    <definedName name="A65800">'[20]MTO REV.2(ARMOR)'!#REF!</definedName>
    <definedName name="A66000">'[20]MTO REV.2(ARMOR)'!#REF!</definedName>
    <definedName name="A67000">'[20]MTO REV.2(ARMOR)'!#REF!</definedName>
    <definedName name="A68000">'[20]MTO REV.2(ARMOR)'!#REF!</definedName>
    <definedName name="A70000">'[20]MTO REV.2(ARMOR)'!#REF!</definedName>
    <definedName name="A75000">'[20]MTO REV.2(ARMOR)'!#REF!</definedName>
    <definedName name="A85000">'[20]MTO REV.2(ARMOR)'!#REF!</definedName>
    <definedName name="AA">#REF!</definedName>
    <definedName name="AAA">'[4]MTL$-INTER'!#REF!</definedName>
    <definedName name="All_Item">#REF!</definedName>
    <definedName name="ALPIN">#REF!</definedName>
    <definedName name="ALPJYOU">#REF!</definedName>
    <definedName name="ALPTOI">#REF!</definedName>
    <definedName name="B">'[12]PNT-QUOT-#3'!#REF!</definedName>
    <definedName name="BB">#REF!</definedName>
    <definedName name="BOQ">#REF!</definedName>
    <definedName name="BVCISUMMARY">#REF!</definedName>
    <definedName name="CABLE2">'[19]MTO REV.0'!$A$1:$Q$570</definedName>
    <definedName name="Category_All">#REF!</definedName>
    <definedName name="CATIN">#REF!</definedName>
    <definedName name="CATJYOU">#REF!</definedName>
    <definedName name="CATREC">#REF!</definedName>
    <definedName name="CATSYU">#REF!</definedName>
    <definedName name="COAT">'[12]PNT-QUOT-#3'!#REF!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'[7]SILICATE'!#REF!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[8]!DataFilter</definedName>
    <definedName name="DataSort">[8]!DataSort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'[7]SILICATE'!#REF!</definedName>
    <definedName name="FACTOR">#REF!</definedName>
    <definedName name="FP">'[12]COAT&amp;WRAP-QIOT-#3'!#REF!</definedName>
    <definedName name="gcm">'[2]gia vt,nc,may'!$H$7:$I$17</definedName>
    <definedName name="GM">'[3]VT,NC,M'!$D:$E</definedName>
    <definedName name="GNC">'[3]VT,NC,M'!$G:$H</definedName>
    <definedName name="GoBack">[8]!GoBack</definedName>
    <definedName name="GPT_GROUNDING_PT">'[18]NEW-PANEL'!#REF!</definedName>
    <definedName name="GVT">'[3]VT,NC,M'!$A:$B</definedName>
    <definedName name="HOME_MANP">#REF!</definedName>
    <definedName name="HOMEOFFICE_COST">#REF!</definedName>
    <definedName name="hong1">#REF!</definedName>
    <definedName name="hong2">#REF!</definedName>
    <definedName name="hong21">#REF!</definedName>
    <definedName name="hong22">#REF!</definedName>
    <definedName name="hong23">#REF!</definedName>
    <definedName name="hong24">#REF!</definedName>
    <definedName name="hong25">#REF!</definedName>
    <definedName name="hong26">#REF!</definedName>
    <definedName name="hong27">#REF!</definedName>
    <definedName name="hong3">#REF!</definedName>
    <definedName name="hong31">#REF!</definedName>
    <definedName name="hong32">#REF!</definedName>
    <definedName name="hong33">#REF!</definedName>
    <definedName name="hong34">#REF!</definedName>
    <definedName name="hong35">#REF!</definedName>
    <definedName name="hong36">#REF!</definedName>
    <definedName name="hong4">#REF!</definedName>
    <definedName name="hong5">#REF!</definedName>
    <definedName name="hong6">#REF!</definedName>
    <definedName name="hong61">#REF!</definedName>
    <definedName name="hong62">#REF!</definedName>
    <definedName name="hong7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'[12]COAT&amp;WRAP-QIOT-#3'!#REF!</definedName>
    <definedName name="MAJ_CON_EQP">#REF!</definedName>
    <definedName name="MAT">'[12]COAT&amp;WRAP-QIOT-#3'!#REF!</definedName>
    <definedName name="MF">'[12]COAT&amp;WRAP-QIOT-#3'!#REF!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nkchung">'[1]nkc'!$R$4:$U$8763</definedName>
    <definedName name="OTHER_PANEL">'[18]NEW-PANEL'!#REF!</definedName>
    <definedName name="P">'[12]PNT-QUOT-#3'!#REF!</definedName>
    <definedName name="PEJM">'[12]COAT&amp;WRAP-QIOT-#3'!#REF!</definedName>
    <definedName name="PF">'[12]PNT-QUOT-#3'!#REF!</definedName>
    <definedName name="PL_指示燈___P.B.___REST_P.B._壓扣開關">'[18]NEW-PANEL'!#REF!</definedName>
    <definedName name="PM">'[13]IBASE'!$AH$16:$AV$110</definedName>
    <definedName name="PRICE">#REF!</definedName>
    <definedName name="PRICE1">#REF!</definedName>
    <definedName name="_xlnm.Print_Area" localSheetId="0">'BCDKT'!$A$1:$G$132</definedName>
    <definedName name="_xlnm.Print_Area" localSheetId="2">'BC-TCTT'!$A$1:$E$69</definedName>
    <definedName name="_xlnm.Print_Area" localSheetId="1">'KQHDKD'!$A$1:$H$42</definedName>
    <definedName name="Print_Area_MI">'[5]ESTI.'!$A$1:$U$52</definedName>
    <definedName name="_xlnm.Print_Titles" localSheetId="2">'BC-TCTT'!$47:$47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#REF!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'[12]COAT&amp;WRAP-QIOT-#3'!#REF!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'[5]DI-ESTI'!$A$8:$R$489</definedName>
    <definedName name="SP">'[12]PNT-QUOT-#3'!#REF!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HI">#REF!</definedName>
    <definedName name="THK">'[12]COAT&amp;WRAP-QIOT-#3'!#REF!</definedName>
    <definedName name="TITAN">#REF!</definedName>
    <definedName name="TPLRP">#REF!</definedName>
    <definedName name="TRADE2">#REF!</definedName>
    <definedName name="TRANSFORMER">'[18]NEW-PANEL'!#REF!</definedName>
    <definedName name="VARIINST">#REF!</definedName>
    <definedName name="VARIPURC">#REF!</definedName>
    <definedName name="VungTL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<sst xmlns="http://schemas.openxmlformats.org/spreadsheetml/2006/main" count="463" uniqueCount="319">
  <si>
    <t>BẢNG CÂN ĐỐI KẾ TOÁN</t>
  </si>
  <si>
    <t>ĐVT: VNĐ</t>
  </si>
  <si>
    <t>Mã số</t>
  </si>
  <si>
    <t>TÀI SẢN</t>
  </si>
  <si>
    <t>Thuyết minh</t>
  </si>
  <si>
    <t>A-</t>
  </si>
  <si>
    <t>I.</t>
  </si>
  <si>
    <t>Tiền</t>
  </si>
  <si>
    <t>1.</t>
  </si>
  <si>
    <t>2.</t>
  </si>
  <si>
    <t>120</t>
  </si>
  <si>
    <t>II.</t>
  </si>
  <si>
    <t>Các khoản đầu tư tài chính ngắn hạn</t>
  </si>
  <si>
    <t>121</t>
  </si>
  <si>
    <t>129</t>
  </si>
  <si>
    <t>III.</t>
  </si>
  <si>
    <t>131</t>
  </si>
  <si>
    <t>Phải thu của khách hàng</t>
  </si>
  <si>
    <t>132</t>
  </si>
  <si>
    <t>Trả trước cho người bán</t>
  </si>
  <si>
    <t>3.</t>
  </si>
  <si>
    <t>134</t>
  </si>
  <si>
    <t>4.</t>
  </si>
  <si>
    <t>Phải thu nội bộ</t>
  </si>
  <si>
    <t>135</t>
  </si>
  <si>
    <t>- Vốn kinh doanh ở các đơn vị trực thuộc</t>
  </si>
  <si>
    <t>136</t>
  </si>
  <si>
    <t>- Phải thu nội bộ khác</t>
  </si>
  <si>
    <t>138</t>
  </si>
  <si>
    <t>5.</t>
  </si>
  <si>
    <t>Các khoản phải thu khác</t>
  </si>
  <si>
    <t>139</t>
  </si>
  <si>
    <t>Dự phòng các khoản phải thu khó đòi (*)</t>
  </si>
  <si>
    <t>IV.</t>
  </si>
  <si>
    <t>Hàng tồn kho</t>
  </si>
  <si>
    <t>141</t>
  </si>
  <si>
    <t>Dự phòng giảm giá hàng tồn kho (*)</t>
  </si>
  <si>
    <t>V.</t>
  </si>
  <si>
    <t>152</t>
  </si>
  <si>
    <t>B-</t>
  </si>
  <si>
    <t>Tài sản cố định</t>
  </si>
  <si>
    <t>Tài sản cố định hữu hình</t>
  </si>
  <si>
    <t>212</t>
  </si>
  <si>
    <t>- Nguyên giá</t>
  </si>
  <si>
    <t>213</t>
  </si>
  <si>
    <t>- Giá trị hao mòn lũy kế</t>
  </si>
  <si>
    <t>Tài sản cố định thuê tài chính</t>
  </si>
  <si>
    <t>Tài sản cố định vô hình</t>
  </si>
  <si>
    <t>219</t>
  </si>
  <si>
    <t>Các khoản đầu tư tài chính dài hạn</t>
  </si>
  <si>
    <t>221</t>
  </si>
  <si>
    <t>222</t>
  </si>
  <si>
    <t>228</t>
  </si>
  <si>
    <t>Đầu tư dài hạn khác</t>
  </si>
  <si>
    <t>229</t>
  </si>
  <si>
    <t>Chi phí xây dựng cơ bản dở dang</t>
  </si>
  <si>
    <t>241</t>
  </si>
  <si>
    <t>Chi phí trả trước dài hạn</t>
  </si>
  <si>
    <t>NGUỒN VỐN</t>
  </si>
  <si>
    <t>1</t>
  </si>
  <si>
    <t>2</t>
  </si>
  <si>
    <t>300</t>
  </si>
  <si>
    <t>310</t>
  </si>
  <si>
    <t>Nợ ngắn hạn</t>
  </si>
  <si>
    <t>311</t>
  </si>
  <si>
    <t>312</t>
  </si>
  <si>
    <t>313</t>
  </si>
  <si>
    <t>314</t>
  </si>
  <si>
    <t>Người mua trả tiền trước</t>
  </si>
  <si>
    <t>315</t>
  </si>
  <si>
    <t>316</t>
  </si>
  <si>
    <t>317</t>
  </si>
  <si>
    <t>6.</t>
  </si>
  <si>
    <t>318</t>
  </si>
  <si>
    <t>7.</t>
  </si>
  <si>
    <t>Các khoản phải trả, phải nộp khác</t>
  </si>
  <si>
    <t>320</t>
  </si>
  <si>
    <t>Nợ dài hạn</t>
  </si>
  <si>
    <t>Chi phí phải trả</t>
  </si>
  <si>
    <t>400</t>
  </si>
  <si>
    <t>410</t>
  </si>
  <si>
    <t>411</t>
  </si>
  <si>
    <t>412</t>
  </si>
  <si>
    <t>Chênh lệch đánh giá lại tài sản</t>
  </si>
  <si>
    <t>413</t>
  </si>
  <si>
    <t>414</t>
  </si>
  <si>
    <t>Quỹ đầu tư phát triển</t>
  </si>
  <si>
    <t>415</t>
  </si>
  <si>
    <t>Quỹ dự phòng tài chính</t>
  </si>
  <si>
    <t>416</t>
  </si>
  <si>
    <t>420</t>
  </si>
  <si>
    <t>421</t>
  </si>
  <si>
    <t>Quỹ khen thưởng, phúc lợi</t>
  </si>
  <si>
    <t>Nguồn kinh phí đã hình thành TSCĐ</t>
  </si>
  <si>
    <t>430</t>
  </si>
  <si>
    <t>CÁC CHỈ TIÊU NGOÀI BẢNG CÂN ĐỐI KẾ TOÁN</t>
  </si>
  <si>
    <t>Chỉ tiêu</t>
  </si>
  <si>
    <t>Số đầu năm</t>
  </si>
  <si>
    <t>Vật tư, hàng hoá nhận giữ hộ, nhận gia công</t>
  </si>
  <si>
    <t>Hàng hoá nhận bán hộ, nhận ký gởi</t>
  </si>
  <si>
    <t>Nợ khó đòi đã xử lý</t>
  </si>
  <si>
    <t>KẾT QUẢ HOẠT ĐỘNG KINH DOANH</t>
  </si>
  <si>
    <t>CHỈ TIÊU</t>
  </si>
  <si>
    <t>01</t>
  </si>
  <si>
    <t>03</t>
  </si>
  <si>
    <t>Các khoản giảm trừ</t>
  </si>
  <si>
    <t>Giá vốn hàng bán</t>
  </si>
  <si>
    <t>Doanh thu hoạt động tài chính</t>
  </si>
  <si>
    <t>Chi phí tài chính</t>
  </si>
  <si>
    <t>23</t>
  </si>
  <si>
    <t>24</t>
  </si>
  <si>
    <t>Chi phí bán hàng</t>
  </si>
  <si>
    <t>25</t>
  </si>
  <si>
    <t>Chi phí quản lý doanh nghiệp</t>
  </si>
  <si>
    <t>30</t>
  </si>
  <si>
    <t>8.</t>
  </si>
  <si>
    <t>31</t>
  </si>
  <si>
    <t>Thu nhập khác</t>
  </si>
  <si>
    <t>32</t>
  </si>
  <si>
    <t>Chi phí khác</t>
  </si>
  <si>
    <t>Lợi nhuận khác</t>
  </si>
  <si>
    <t>40</t>
  </si>
  <si>
    <t>50</t>
  </si>
  <si>
    <t>60</t>
  </si>
  <si>
    <t>70</t>
  </si>
  <si>
    <t>Năm trước</t>
  </si>
  <si>
    <t>Năm nay</t>
  </si>
  <si>
    <t>Các khoản tương đương tiền</t>
  </si>
  <si>
    <t>Đầu tư ngắn hạn</t>
  </si>
  <si>
    <t>Dự phòng giảm giá chứng khoán đầu tư ngắn hạn</t>
  </si>
  <si>
    <t>Phải thu theo tiến độ kế hoạch hợp đồng xây dựng</t>
  </si>
  <si>
    <t>Chi phí trả trước ngắn hạn</t>
  </si>
  <si>
    <t>Tài sản ngắn hạn khác</t>
  </si>
  <si>
    <t>Các khoản phải thu dài hạn</t>
  </si>
  <si>
    <t>Phải thu dài hạn của khách hàng</t>
  </si>
  <si>
    <t>Phải thu dài hạn khác</t>
  </si>
  <si>
    <t>Dự phòng phải thu dài hạn khó đòi</t>
  </si>
  <si>
    <t>210</t>
  </si>
  <si>
    <t>211</t>
  </si>
  <si>
    <t>220</t>
  </si>
  <si>
    <t>223</t>
  </si>
  <si>
    <t>224</t>
  </si>
  <si>
    <t>225</t>
  </si>
  <si>
    <t>226</t>
  </si>
  <si>
    <t>227</t>
  </si>
  <si>
    <t>230</t>
  </si>
  <si>
    <t>240</t>
  </si>
  <si>
    <t>Bất động sản đầu tư</t>
  </si>
  <si>
    <t xml:space="preserve"> - Nguyên giá</t>
  </si>
  <si>
    <t xml:space="preserve"> - Giá trị hao mòn lũy kế</t>
  </si>
  <si>
    <t>Đầu tư vào công ty con</t>
  </si>
  <si>
    <t>Đầu tư vào công ty liên kết, liên doanh</t>
  </si>
  <si>
    <t>Dự phòng giảm giá chứng khoán đầu tư dài hạn (*)</t>
  </si>
  <si>
    <t>Tài sản dài hạn khác</t>
  </si>
  <si>
    <t>Tài sản thuế thu nhập hoãn lại</t>
  </si>
  <si>
    <t>242</t>
  </si>
  <si>
    <t>250</t>
  </si>
  <si>
    <t>251</t>
  </si>
  <si>
    <t>252</t>
  </si>
  <si>
    <t>258</t>
  </si>
  <si>
    <t>259</t>
  </si>
  <si>
    <t>260</t>
  </si>
  <si>
    <t>261</t>
  </si>
  <si>
    <t>262</t>
  </si>
  <si>
    <t>268</t>
  </si>
  <si>
    <t>Vay và nợ ngắn hạn</t>
  </si>
  <si>
    <t>Phải trả nội bộ</t>
  </si>
  <si>
    <t>Phải trả theo tiến độ kế hoạch hợp đồng xây dựng</t>
  </si>
  <si>
    <t>319</t>
  </si>
  <si>
    <t>Phải trả dài hạn người bán</t>
  </si>
  <si>
    <t>Phải trả dài hạn khác</t>
  </si>
  <si>
    <t>Vay và nợ dài hạn</t>
  </si>
  <si>
    <t>Thuế thu nhập hoãn lại phải trả</t>
  </si>
  <si>
    <t>Vốn chủ sở hữu</t>
  </si>
  <si>
    <t>Vốn đầu tư của chủ sở hữu</t>
  </si>
  <si>
    <t>Thặng dư vốn cổ phần</t>
  </si>
  <si>
    <t>Chênh lệch tỷ giá hối đoái</t>
  </si>
  <si>
    <t>Quỹ khác thuộc vốn chủ sở hữu</t>
  </si>
  <si>
    <t>Nguồn kinh phí và quỹ khác</t>
  </si>
  <si>
    <t>Nguồn kinh phí</t>
  </si>
  <si>
    <t>417</t>
  </si>
  <si>
    <t>418</t>
  </si>
  <si>
    <t>419</t>
  </si>
  <si>
    <t>Tài sản thuê ngoài</t>
  </si>
  <si>
    <t>Doanh thu bán hàng và cung cấp dịch vụ</t>
  </si>
  <si>
    <t>51</t>
  </si>
  <si>
    <t>Doanh thu thuần về bán hàng và cung cấp dịch vụ</t>
  </si>
  <si>
    <t>Lợi nhuận gộp về bán hàng và cung cấp dịch vụ</t>
  </si>
  <si>
    <t>Lợi nhuận thuần từ hoạt động kinh doanh</t>
  </si>
  <si>
    <t>Tổng lợi nhuận kế toán trước thuế</t>
  </si>
  <si>
    <t>Lợi nhuận sau thuế thu nhập doanh nghiệp</t>
  </si>
  <si>
    <t>Phải trả dài hạn nội bộ</t>
  </si>
  <si>
    <t>TỔNG CỘNG NGUỒN VỐN</t>
  </si>
  <si>
    <t>NGUỒN VỐN CHỦ SỞ HỮU</t>
  </si>
  <si>
    <t>NỢ PHẢI TRẢ</t>
  </si>
  <si>
    <t>TỔNG CỘNG TÀI SẢN</t>
  </si>
  <si>
    <t>TÀI SẢN DÀI HẠN</t>
  </si>
  <si>
    <t>TÀI SẢN NGẮN HẠN</t>
  </si>
  <si>
    <t>Phải trả người bán</t>
  </si>
  <si>
    <t>Thuế và các khoản phải nộp Nhà nước</t>
  </si>
  <si>
    <t>Mã     số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</si>
  <si>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</si>
  <si>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</si>
  <si>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</si>
  <si>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</si>
  <si>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</si>
  <si>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</si>
  <si>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</si>
  <si>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</si>
  <si>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</si>
  <si>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</si>
  <si>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</si>
  <si>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</si>
  <si>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</si>
  <si>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</si>
  <si>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</si>
  <si>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</si>
  <si>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A- </t>
  </si>
  <si>
    <t>- Trong đó: Chi phí lãi vay</t>
  </si>
  <si>
    <t>Bảng cân đối kế toán</t>
  </si>
  <si>
    <t>Kết quả hoạt động kinh doanh</t>
  </si>
  <si>
    <t>6.8.1</t>
  </si>
  <si>
    <t>6.8.2</t>
  </si>
  <si>
    <t>6.8.3</t>
  </si>
  <si>
    <t>6.8.4</t>
  </si>
  <si>
    <t>6.8.5</t>
  </si>
  <si>
    <t>6.8.6</t>
  </si>
  <si>
    <t>6.9</t>
  </si>
  <si>
    <t>6.10</t>
  </si>
  <si>
    <t>Bảng cân đối kế toán (tiếp theo)</t>
  </si>
  <si>
    <t>333</t>
  </si>
  <si>
    <t>154</t>
  </si>
  <si>
    <t>Thuế giá trị gia tăng được khấu trừ</t>
  </si>
  <si>
    <t>Thuế và các khoản khác phải thu Nhà nước</t>
  </si>
  <si>
    <t>158</t>
  </si>
  <si>
    <t>Vốn kinh doanh ở đơn vị trực thuộc</t>
  </si>
  <si>
    <t>Phải thu dài hạn nội bộ</t>
  </si>
  <si>
    <t>218</t>
  </si>
  <si>
    <t>Phải trả người lao động</t>
  </si>
  <si>
    <t>Dự phòng phải trả ngắn hạn</t>
  </si>
  <si>
    <t>330</t>
  </si>
  <si>
    <t>331</t>
  </si>
  <si>
    <t>332</t>
  </si>
  <si>
    <t>334</t>
  </si>
  <si>
    <t>335</t>
  </si>
  <si>
    <t>336</t>
  </si>
  <si>
    <t>Dự phòng trợ cấp mất việc làm</t>
  </si>
  <si>
    <t>337</t>
  </si>
  <si>
    <t>Dự phòng phải trả dài hạn</t>
  </si>
  <si>
    <t>Vốn khác của chủ sở hữu</t>
  </si>
  <si>
    <t>Cổ phiếu quỹ (*)</t>
  </si>
  <si>
    <t>Lợi nhuận sau thuế chưa phân phối</t>
  </si>
  <si>
    <t>Nguồn vốn đầu tư xây dựng cơ bản</t>
  </si>
  <si>
    <t>431</t>
  </si>
  <si>
    <t>432</t>
  </si>
  <si>
    <t>433</t>
  </si>
  <si>
    <t>440</t>
  </si>
  <si>
    <t>Dự toán chi sự nghiệp, dự án</t>
  </si>
  <si>
    <t>270</t>
  </si>
  <si>
    <t>Chi phí thuế thu nhập doanh nghiệp hiện hành</t>
  </si>
  <si>
    <t>52</t>
  </si>
  <si>
    <t>Chi phí thuế thu nhập doanh nghiệp hoãn lại</t>
  </si>
  <si>
    <t>17.</t>
  </si>
  <si>
    <t>18.</t>
  </si>
  <si>
    <t>Lãi cơ bản trên cổ phiếu (*)</t>
  </si>
  <si>
    <t>Số cuối kỳ</t>
  </si>
  <si>
    <t xml:space="preserve">Tổng Giám đốc </t>
  </si>
  <si>
    <t xml:space="preserve">      Người lập biểu                                  Kế toán trưởng</t>
  </si>
  <si>
    <t xml:space="preserve"> -</t>
  </si>
  <si>
    <t>USD</t>
  </si>
  <si>
    <t>EUR</t>
  </si>
  <si>
    <t>Ngoại tệ các loại</t>
  </si>
  <si>
    <t>Các khoản phải thu ngắn hạn</t>
  </si>
  <si>
    <t>Công ty Cổ phần VITALY</t>
  </si>
  <si>
    <t xml:space="preserve">                         Đinh Thị Thanh Hương</t>
  </si>
  <si>
    <t>BÁO CÁO TÀI CHÍNH TÓM TẮT</t>
  </si>
  <si>
    <t>I. BẢNG CÂN ĐỐI KẾ TOÁN</t>
  </si>
  <si>
    <t>STT</t>
  </si>
  <si>
    <t>Nội dung</t>
  </si>
  <si>
    <t>Tiền và các khoản tương đương tiền</t>
  </si>
  <si>
    <t>I</t>
  </si>
  <si>
    <t>3</t>
  </si>
  <si>
    <t>4</t>
  </si>
  <si>
    <t>5</t>
  </si>
  <si>
    <t>II</t>
  </si>
  <si>
    <t xml:space="preserve">  - Tài sản cố định hữu hình</t>
  </si>
  <si>
    <t xml:space="preserve">  - Tài sản cố định thuê tài chính</t>
  </si>
  <si>
    <t xml:space="preserve">  - Tài sản cố định vô hình</t>
  </si>
  <si>
    <t xml:space="preserve">  - Chi phí xây dựng cơ bản dở dang</t>
  </si>
  <si>
    <t>III</t>
  </si>
  <si>
    <t>IV</t>
  </si>
  <si>
    <t xml:space="preserve">  - Vốn đầu tư của chủ sở hữu</t>
  </si>
  <si>
    <t xml:space="preserve">  - Thặng dư vốn cổ phần</t>
  </si>
  <si>
    <t xml:space="preserve">  - Cổ phiếu quỹ (*)</t>
  </si>
  <si>
    <t xml:space="preserve">  - Chênh lệch đánh giá lại tài sản</t>
  </si>
  <si>
    <t xml:space="preserve">  - Chênh lệch tỷ giá hối đoái</t>
  </si>
  <si>
    <t xml:space="preserve">  - Các quỹ </t>
  </si>
  <si>
    <t xml:space="preserve">  - Lợi nhuận sau thuế chưa phân phối</t>
  </si>
  <si>
    <t xml:space="preserve">  - Nguồn vốn đầu tư xây dựng cơ bản</t>
  </si>
  <si>
    <t xml:space="preserve">  - Quỹ khen thưởng, phúc lợi</t>
  </si>
  <si>
    <t xml:space="preserve">  - Nguồn kinh phí</t>
  </si>
  <si>
    <t xml:space="preserve">  - Nguồn kinh phí đã hình thành TSCĐ</t>
  </si>
  <si>
    <t>Số dư đầu kỳ</t>
  </si>
  <si>
    <t>Số dư cuối kỳ</t>
  </si>
  <si>
    <t>Kỳ báo cáo</t>
  </si>
  <si>
    <t>Lũy kế</t>
  </si>
  <si>
    <t>Các khoản giảm trừ doanh thu</t>
  </si>
  <si>
    <t xml:space="preserve">Thuế thu nhập doanh nghiệp </t>
  </si>
  <si>
    <t>Cổ tức trên mỗi cổ phiếu</t>
  </si>
  <si>
    <t>II. KẾT QỦA HOẠT ĐỘNG KINH DOANH</t>
  </si>
  <si>
    <t>Cho giai đoạn từ ngày 01 tháng 01 đến ngày 31 tháng 03 năm 2007</t>
  </si>
  <si>
    <t>Ngày 31 tháng 03 năm 2007</t>
  </si>
  <si>
    <t>TP. Hồ Chí Minh, ngày 31 tháng 03 năm 2007</t>
  </si>
  <si>
    <t>Qúi I</t>
  </si>
  <si>
    <t>Lũy kế từ đầu năm 
đến cuối qúi này</t>
  </si>
  <si>
    <t>Qúi I năm 2007</t>
  </si>
  <si>
    <t xml:space="preserve">                    Tổng Giám đốc</t>
  </si>
  <si>
    <t xml:space="preserve">             Người lập biểu                                              Kế toán trưởng</t>
  </si>
  <si>
    <t xml:space="preserve">  Đinh  Thị Thanh Hương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</si>
</sst>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_(* #,##0.000000000_);_(* \(#,##0.000000000\);_(* &quot;-&quot;??_);_(@_)"/>
    <numFmt numFmtId="178" formatCode="_(* #,##0.0000000000_);_(* \(#,##0.0000000000\);_(* &quot;-&quot;??_);_(@_)"/>
    <numFmt numFmtId="179" formatCode="_(* #,##0.00000000000_);_(* \(#,##0.00000000000\);_(* &quot;-&quot;??_);_(@_)"/>
    <numFmt numFmtId="180" formatCode="_(* #,##0.000000000000_);_(* \(#,##0.000000000000\);_(* &quot;-&quot;??_);_(@_)"/>
    <numFmt numFmtId="181" formatCode="_(* #,##0.0000000000000_);_(* \(#,##0.0000000000000\);_(* &quot;-&quot;??_);_(@_)"/>
    <numFmt numFmtId="182" formatCode="[$-409]dddd\,\ mmmm\ dd\,\ yyyy"/>
    <numFmt numFmtId="183" formatCode="[$-409]mmmm\ d\,\ yyyy;@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&quot;\&quot;#,##0;[Red]&quot;\&quot;\-#,##0"/>
    <numFmt numFmtId="188" formatCode="&quot;\&quot;#,##0.00;[Red]&quot;\&quot;\-#,##0.00"/>
    <numFmt numFmtId="189" formatCode="\$#,##0\ ;\(\$#,##0\)"/>
    <numFmt numFmtId="190" formatCode="&quot;\&quot;#,##0;[Red]&quot;\&quot;&quot;\&quot;\-#,##0"/>
    <numFmt numFmtId="191" formatCode="&quot;\&quot;#,##0.00;[Red]&quot;\&quot;&quot;\&quot;&quot;\&quot;&quot;\&quot;&quot;\&quot;&quot;\&quot;\-#,##0.00"/>
    <numFmt numFmtId="192" formatCode="dd\-mm\-yy"/>
    <numFmt numFmtId="193" formatCode="&quot;VND&quot;#,##0_);[Red]\(&quot;VND&quot;#,##0\)"/>
    <numFmt numFmtId="194" formatCode="0.0%"/>
  </numFmts>
  <fonts count="42">
    <font>
      <sz val="10"/>
      <name val="Arial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sz val="10"/>
      <color indexed="47"/>
      <name val="Times New Roman"/>
      <family val="1"/>
    </font>
    <font>
      <u val="single"/>
      <sz val="10"/>
      <color indexed="36"/>
      <name val="Arial"/>
      <family val="0"/>
    </font>
    <font>
      <sz val="12"/>
      <name val="VNI-Times"/>
      <family val="0"/>
    </font>
    <font>
      <sz val="14"/>
      <name val="??"/>
      <family val="3"/>
    </font>
    <font>
      <sz val="10"/>
      <name val="???"/>
      <family val="3"/>
    </font>
    <font>
      <sz val="12"/>
      <name val="¹UAAA¼"/>
      <family val="3"/>
    </font>
    <font>
      <sz val="10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VN-NTime"/>
      <family val="0"/>
    </font>
    <font>
      <sz val="10"/>
      <name val="VNtimes new roman"/>
      <family val="0"/>
    </font>
    <font>
      <sz val="10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굴림체"/>
      <family val="3"/>
    </font>
    <font>
      <sz val="10"/>
      <name val=" 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1" applyFont="0" applyBorder="0">
      <alignment/>
      <protection/>
    </xf>
    <xf numFmtId="0" fontId="18" fillId="0" borderId="0" applyFont="0" applyFill="0" applyBorder="0" applyAlignment="0" applyProtection="0"/>
    <xf numFmtId="190" fontId="0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9" fillId="0" borderId="0">
      <alignment/>
      <protection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1" fontId="21" fillId="0" borderId="2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ont="0" applyFill="0" applyAlignment="0">
      <protection/>
    </xf>
    <xf numFmtId="0" fontId="25" fillId="0" borderId="5" applyNumberFormat="0" applyFont="0" applyFill="0" applyBorder="0" applyAlignment="0">
      <protection/>
    </xf>
    <xf numFmtId="193" fontId="26" fillId="0" borderId="0">
      <alignment/>
      <protection/>
    </xf>
    <xf numFmtId="9" fontId="0" fillId="0" borderId="0" applyFont="0" applyFill="0" applyBorder="0" applyAlignment="0" applyProtection="0"/>
    <xf numFmtId="0" fontId="0" fillId="0" borderId="6" applyNumberFormat="0" applyFont="0" applyFill="0" applyAlignment="0" applyProtection="0"/>
    <xf numFmtId="5" fontId="27" fillId="0" borderId="7">
      <alignment horizontal="left" vertical="top"/>
      <protection/>
    </xf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0" borderId="0" applyProtection="0">
      <alignment/>
    </xf>
    <xf numFmtId="185" fontId="32" fillId="0" borderId="0" applyFont="0" applyFill="0" applyBorder="0" applyAlignment="0" applyProtection="0"/>
    <xf numFmtId="40" fontId="33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8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0" fontId="34" fillId="0" borderId="0">
      <alignment/>
      <protection/>
    </xf>
    <xf numFmtId="184" fontId="32" fillId="0" borderId="0" applyFont="0" applyFill="0" applyBorder="0" applyAlignment="0" applyProtection="0"/>
    <xf numFmtId="6" fontId="33" fillId="0" borderId="0" applyFont="0" applyFill="0" applyBorder="0" applyAlignment="0" applyProtection="0"/>
    <xf numFmtId="186" fontId="32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  <protection/>
    </xf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29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29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164" fontId="3" fillId="0" borderId="8" xfId="29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10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2" xfId="29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164" fontId="3" fillId="0" borderId="17" xfId="29" applyNumberFormat="1" applyFont="1" applyFill="1" applyBorder="1" applyAlignment="1">
      <alignment/>
    </xf>
    <xf numFmtId="49" fontId="10" fillId="0" borderId="16" xfId="0" applyNumberFormat="1" applyFont="1" applyBorder="1" applyAlignment="1">
      <alignment/>
    </xf>
    <xf numFmtId="164" fontId="4" fillId="0" borderId="17" xfId="29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/>
    </xf>
    <xf numFmtId="164" fontId="4" fillId="0" borderId="21" xfId="29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4" fontId="11" fillId="0" borderId="0" xfId="29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64" fontId="11" fillId="0" borderId="0" xfId="29" applyNumberFormat="1" applyFont="1" applyBorder="1" applyAlignment="1">
      <alignment/>
    </xf>
    <xf numFmtId="0" fontId="2" fillId="0" borderId="8" xfId="0" applyFont="1" applyBorder="1" applyAlignment="1">
      <alignment/>
    </xf>
    <xf numFmtId="164" fontId="11" fillId="0" borderId="8" xfId="29" applyNumberFormat="1" applyFont="1" applyBorder="1" applyAlignment="1">
      <alignment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7" xfId="29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64" fontId="3" fillId="0" borderId="0" xfId="29" applyNumberFormat="1" applyFont="1" applyAlignment="1">
      <alignment horizontal="center"/>
    </xf>
    <xf numFmtId="0" fontId="4" fillId="0" borderId="11" xfId="29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164" fontId="10" fillId="0" borderId="0" xfId="29" applyNumberFormat="1" applyFont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164" fontId="4" fillId="0" borderId="7" xfId="29" applyNumberFormat="1" applyFont="1" applyFill="1" applyBorder="1" applyAlignment="1">
      <alignment/>
    </xf>
    <xf numFmtId="164" fontId="3" fillId="0" borderId="7" xfId="29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23" xfId="29" applyNumberFormat="1" applyFont="1" applyBorder="1" applyAlignment="1">
      <alignment horizontal="center" vertical="center" wrapText="1"/>
    </xf>
    <xf numFmtId="49" fontId="4" fillId="0" borderId="33" xfId="29" applyNumberFormat="1" applyFont="1" applyBorder="1" applyAlignment="1">
      <alignment horizontal="center" vertical="center" wrapText="1"/>
    </xf>
    <xf numFmtId="164" fontId="4" fillId="0" borderId="34" xfId="29" applyNumberFormat="1" applyFont="1" applyFill="1" applyBorder="1" applyAlignment="1">
      <alignment/>
    </xf>
    <xf numFmtId="49" fontId="4" fillId="0" borderId="25" xfId="29" applyNumberFormat="1" applyFont="1" applyBorder="1" applyAlignment="1">
      <alignment horizontal="center" vertical="center" wrapText="1"/>
    </xf>
    <xf numFmtId="164" fontId="4" fillId="0" borderId="35" xfId="29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0" fontId="3" fillId="0" borderId="36" xfId="0" applyFont="1" applyBorder="1" applyAlignment="1">
      <alignment horizontal="center"/>
    </xf>
    <xf numFmtId="164" fontId="4" fillId="0" borderId="36" xfId="29" applyNumberFormat="1" applyFont="1" applyBorder="1" applyAlignment="1">
      <alignment/>
    </xf>
    <xf numFmtId="164" fontId="4" fillId="0" borderId="37" xfId="29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7" xfId="29" applyNumberFormat="1" applyFont="1" applyBorder="1" applyAlignment="1">
      <alignment/>
    </xf>
    <xf numFmtId="164" fontId="4" fillId="0" borderId="17" xfId="29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164" fontId="3" fillId="0" borderId="7" xfId="29" applyNumberFormat="1" applyFont="1" applyBorder="1" applyAlignment="1">
      <alignment/>
    </xf>
    <xf numFmtId="164" fontId="3" fillId="0" borderId="17" xfId="29" applyNumberFormat="1" applyFont="1" applyBorder="1" applyAlignment="1">
      <alignment/>
    </xf>
    <xf numFmtId="0" fontId="10" fillId="0" borderId="7" xfId="0" applyFont="1" applyBorder="1" applyAlignment="1">
      <alignment horizontal="center"/>
    </xf>
    <xf numFmtId="164" fontId="10" fillId="0" borderId="7" xfId="29" applyNumberFormat="1" applyFont="1" applyFill="1" applyBorder="1" applyAlignment="1">
      <alignment/>
    </xf>
    <xf numFmtId="164" fontId="10" fillId="0" borderId="17" xfId="29" applyNumberFormat="1" applyFont="1" applyBorder="1" applyAlignment="1">
      <alignment/>
    </xf>
    <xf numFmtId="164" fontId="10" fillId="0" borderId="7" xfId="29" applyNumberFormat="1" applyFont="1" applyBorder="1" applyAlignment="1">
      <alignment/>
    </xf>
    <xf numFmtId="0" fontId="13" fillId="0" borderId="7" xfId="0" applyFont="1" applyBorder="1" applyAlignment="1">
      <alignment horizontal="center"/>
    </xf>
    <xf numFmtId="164" fontId="13" fillId="0" borderId="7" xfId="29" applyNumberFormat="1" applyFont="1" applyBorder="1" applyAlignment="1">
      <alignment/>
    </xf>
    <xf numFmtId="164" fontId="13" fillId="0" borderId="17" xfId="29" applyNumberFormat="1" applyFont="1" applyBorder="1" applyAlignment="1">
      <alignment/>
    </xf>
    <xf numFmtId="49" fontId="3" fillId="0" borderId="38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64" fontId="4" fillId="0" borderId="39" xfId="29" applyNumberFormat="1" applyFont="1" applyBorder="1" applyAlignment="1">
      <alignment/>
    </xf>
    <xf numFmtId="49" fontId="4" fillId="0" borderId="40" xfId="0" applyNumberFormat="1" applyFont="1" applyBorder="1" applyAlignment="1">
      <alignment horizontal="center"/>
    </xf>
    <xf numFmtId="164" fontId="4" fillId="0" borderId="40" xfId="29" applyNumberFormat="1" applyFont="1" applyBorder="1" applyAlignment="1">
      <alignment/>
    </xf>
    <xf numFmtId="164" fontId="3" fillId="0" borderId="40" xfId="29" applyNumberFormat="1" applyFont="1" applyBorder="1" applyAlignment="1">
      <alignment/>
    </xf>
    <xf numFmtId="164" fontId="3" fillId="0" borderId="40" xfId="29" applyNumberFormat="1" applyFont="1" applyFill="1" applyBorder="1" applyAlignment="1">
      <alignment/>
    </xf>
    <xf numFmtId="49" fontId="3" fillId="0" borderId="41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164" fontId="3" fillId="0" borderId="36" xfId="29" applyNumberFormat="1" applyFont="1" applyBorder="1" applyAlignment="1">
      <alignment horizontal="center"/>
    </xf>
    <xf numFmtId="164" fontId="3" fillId="0" borderId="42" xfId="29" applyNumberFormat="1" applyFont="1" applyBorder="1" applyAlignment="1">
      <alignment/>
    </xf>
    <xf numFmtId="164" fontId="3" fillId="0" borderId="37" xfId="29" applyNumberFormat="1" applyFont="1" applyBorder="1" applyAlignment="1">
      <alignment/>
    </xf>
    <xf numFmtId="49" fontId="3" fillId="0" borderId="43" xfId="0" applyNumberFormat="1" applyFont="1" applyBorder="1" applyAlignment="1">
      <alignment horizontal="center"/>
    </xf>
    <xf numFmtId="164" fontId="3" fillId="0" borderId="7" xfId="29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/>
    </xf>
    <xf numFmtId="164" fontId="3" fillId="0" borderId="31" xfId="29" applyNumberFormat="1" applyFont="1" applyBorder="1" applyAlignment="1">
      <alignment horizontal="center"/>
    </xf>
    <xf numFmtId="164" fontId="3" fillId="0" borderId="46" xfId="29" applyNumberFormat="1" applyFont="1" applyBorder="1" applyAlignment="1">
      <alignment/>
    </xf>
    <xf numFmtId="164" fontId="3" fillId="0" borderId="47" xfId="29" applyNumberFormat="1" applyFont="1" applyBorder="1" applyAlignment="1">
      <alignment/>
    </xf>
    <xf numFmtId="164" fontId="15" fillId="0" borderId="0" xfId="29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164" fontId="4" fillId="0" borderId="0" xfId="29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4" fillId="0" borderId="34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/>
    </xf>
    <xf numFmtId="49" fontId="10" fillId="0" borderId="40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164" fontId="4" fillId="0" borderId="48" xfId="29" applyNumberFormat="1" applyFont="1" applyBorder="1" applyAlignment="1">
      <alignment horizontal="center" vertical="center" wrapText="1"/>
    </xf>
    <xf numFmtId="164" fontId="10" fillId="0" borderId="40" xfId="29" applyNumberFormat="1" applyFont="1" applyBorder="1" applyAlignment="1">
      <alignment/>
    </xf>
    <xf numFmtId="164" fontId="13" fillId="0" borderId="40" xfId="29" applyNumberFormat="1" applyFont="1" applyBorder="1" applyAlignment="1">
      <alignment/>
    </xf>
    <xf numFmtId="49" fontId="4" fillId="0" borderId="49" xfId="29" applyNumberFormat="1" applyFont="1" applyBorder="1" applyAlignment="1">
      <alignment horizontal="center" vertical="center" wrapText="1"/>
    </xf>
    <xf numFmtId="164" fontId="10" fillId="0" borderId="17" xfId="29" applyNumberFormat="1" applyFont="1" applyFill="1" applyBorder="1" applyAlignment="1">
      <alignment/>
    </xf>
    <xf numFmtId="164" fontId="4" fillId="0" borderId="40" xfId="29" applyNumberFormat="1" applyFont="1" applyBorder="1" applyAlignment="1">
      <alignment/>
    </xf>
    <xf numFmtId="164" fontId="3" fillId="0" borderId="40" xfId="29" applyNumberFormat="1" applyFont="1" applyBorder="1" applyAlignment="1">
      <alignment/>
    </xf>
    <xf numFmtId="164" fontId="3" fillId="0" borderId="39" xfId="29" applyNumberFormat="1" applyFont="1" applyBorder="1" applyAlignment="1">
      <alignment/>
    </xf>
    <xf numFmtId="0" fontId="3" fillId="0" borderId="4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49" fontId="4" fillId="0" borderId="46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/>
    </xf>
    <xf numFmtId="164" fontId="4" fillId="0" borderId="0" xfId="29" applyNumberFormat="1" applyFont="1" applyAlignment="1">
      <alignment/>
    </xf>
    <xf numFmtId="164" fontId="4" fillId="0" borderId="0" xfId="29" applyNumberFormat="1" applyFont="1" applyAlignment="1">
      <alignment/>
    </xf>
    <xf numFmtId="164" fontId="12" fillId="0" borderId="0" xfId="29" applyNumberFormat="1" applyFont="1" applyAlignment="1">
      <alignment/>
    </xf>
    <xf numFmtId="164" fontId="12" fillId="0" borderId="0" xfId="29" applyNumberFormat="1" applyFont="1" applyBorder="1" applyAlignment="1">
      <alignment/>
    </xf>
    <xf numFmtId="164" fontId="10" fillId="0" borderId="0" xfId="29" applyNumberFormat="1" applyFont="1" applyBorder="1" applyAlignment="1">
      <alignment horizontal="right"/>
    </xf>
    <xf numFmtId="41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49" fontId="3" fillId="0" borderId="44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43" fontId="3" fillId="0" borderId="31" xfId="29" applyNumberFormat="1" applyFont="1" applyBorder="1" applyAlignment="1">
      <alignment horizontal="center" vertical="center"/>
    </xf>
    <xf numFmtId="43" fontId="3" fillId="0" borderId="9" xfId="29" applyFont="1" applyBorder="1" applyAlignment="1">
      <alignment horizontal="right"/>
    </xf>
    <xf numFmtId="43" fontId="3" fillId="0" borderId="46" xfId="29" applyNumberFormat="1" applyFont="1" applyBorder="1" applyAlignment="1">
      <alignment horizontal="right" vertical="center"/>
    </xf>
    <xf numFmtId="43" fontId="3" fillId="0" borderId="47" xfId="29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164" fontId="3" fillId="0" borderId="33" xfId="29" applyNumberFormat="1" applyFont="1" applyBorder="1" applyAlignment="1">
      <alignment/>
    </xf>
    <xf numFmtId="164" fontId="3" fillId="0" borderId="2" xfId="29" applyNumberFormat="1" applyFont="1" applyFill="1" applyBorder="1" applyAlignment="1">
      <alignment/>
    </xf>
    <xf numFmtId="170" fontId="3" fillId="0" borderId="49" xfId="29" applyNumberFormat="1" applyFont="1" applyBorder="1" applyAlignment="1">
      <alignment/>
    </xf>
    <xf numFmtId="164" fontId="3" fillId="0" borderId="33" xfId="29" applyNumberFormat="1" applyFont="1" applyBorder="1" applyAlignment="1">
      <alignment/>
    </xf>
    <xf numFmtId="164" fontId="3" fillId="0" borderId="49" xfId="29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3" fontId="3" fillId="0" borderId="7" xfId="29" applyNumberFormat="1" applyFont="1" applyBorder="1" applyAlignment="1">
      <alignment horizontal="center" vertical="center"/>
    </xf>
    <xf numFmtId="43" fontId="3" fillId="0" borderId="0" xfId="29" applyFont="1" applyBorder="1" applyAlignment="1">
      <alignment horizontal="right"/>
    </xf>
    <xf numFmtId="43" fontId="3" fillId="0" borderId="40" xfId="29" applyNumberFormat="1" applyFont="1" applyBorder="1" applyAlignment="1">
      <alignment horizontal="right" vertical="center"/>
    </xf>
    <xf numFmtId="43" fontId="3" fillId="0" borderId="17" xfId="29" applyFont="1" applyBorder="1" applyAlignment="1">
      <alignment horizontal="right"/>
    </xf>
    <xf numFmtId="49" fontId="37" fillId="0" borderId="15" xfId="0" applyNumberFormat="1" applyFont="1" applyFill="1" applyBorder="1" applyAlignment="1">
      <alignment horizontal="center"/>
    </xf>
    <xf numFmtId="49" fontId="37" fillId="0" borderId="16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164" fontId="37" fillId="0" borderId="0" xfId="0" applyNumberFormat="1" applyFont="1" applyFill="1" applyAlignment="1">
      <alignment/>
    </xf>
    <xf numFmtId="49" fontId="37" fillId="0" borderId="40" xfId="0" applyNumberFormat="1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/>
    </xf>
    <xf numFmtId="164" fontId="37" fillId="0" borderId="40" xfId="29" applyNumberFormat="1" applyFont="1" applyFill="1" applyBorder="1" applyAlignment="1">
      <alignment/>
    </xf>
    <xf numFmtId="164" fontId="37" fillId="0" borderId="40" xfId="29" applyNumberFormat="1" applyFont="1" applyFill="1" applyBorder="1" applyAlignment="1">
      <alignment/>
    </xf>
    <xf numFmtId="164" fontId="37" fillId="0" borderId="17" xfId="29" applyNumberFormat="1" applyFont="1" applyFill="1" applyBorder="1" applyAlignment="1">
      <alignment/>
    </xf>
    <xf numFmtId="164" fontId="37" fillId="0" borderId="0" xfId="29" applyNumberFormat="1" applyFont="1" applyFill="1" applyAlignment="1">
      <alignment/>
    </xf>
    <xf numFmtId="49" fontId="37" fillId="0" borderId="15" xfId="0" applyNumberFormat="1" applyFont="1" applyBorder="1" applyAlignment="1">
      <alignment horizontal="center"/>
    </xf>
    <xf numFmtId="49" fontId="37" fillId="0" borderId="40" xfId="0" applyNumberFormat="1" applyFont="1" applyBorder="1" applyAlignment="1">
      <alignment horizontal="center"/>
    </xf>
    <xf numFmtId="49" fontId="37" fillId="0" borderId="16" xfId="0" applyNumberFormat="1" applyFont="1" applyBorder="1" applyAlignment="1">
      <alignment/>
    </xf>
    <xf numFmtId="0" fontId="37" fillId="0" borderId="7" xfId="0" applyFont="1" applyBorder="1" applyAlignment="1">
      <alignment horizontal="center"/>
    </xf>
    <xf numFmtId="164" fontId="37" fillId="0" borderId="40" xfId="29" applyNumberFormat="1" applyFont="1" applyBorder="1" applyAlignment="1">
      <alignment/>
    </xf>
    <xf numFmtId="164" fontId="37" fillId="0" borderId="17" xfId="29" applyNumberFormat="1" applyFont="1" applyBorder="1" applyAlignment="1">
      <alignment/>
    </xf>
    <xf numFmtId="164" fontId="37" fillId="0" borderId="0" xfId="29" applyNumberFormat="1" applyFont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20" xfId="29" applyNumberFormat="1" applyFont="1" applyFill="1" applyBorder="1" applyAlignment="1">
      <alignment/>
    </xf>
    <xf numFmtId="164" fontId="37" fillId="0" borderId="7" xfId="29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64" fontId="4" fillId="0" borderId="5" xfId="29" applyNumberFormat="1" applyFont="1" applyFill="1" applyBorder="1" applyAlignment="1">
      <alignment/>
    </xf>
    <xf numFmtId="0" fontId="3" fillId="0" borderId="50" xfId="0" applyFont="1" applyBorder="1" applyAlignment="1">
      <alignment horizontal="center"/>
    </xf>
    <xf numFmtId="164" fontId="4" fillId="0" borderId="51" xfId="29" applyNumberFormat="1" applyFont="1" applyBorder="1" applyAlignment="1">
      <alignment horizontal="center"/>
    </xf>
    <xf numFmtId="41" fontId="4" fillId="0" borderId="52" xfId="0" applyNumberFormat="1" applyFont="1" applyBorder="1" applyAlignment="1">
      <alignment/>
    </xf>
    <xf numFmtId="164" fontId="3" fillId="0" borderId="51" xfId="29" applyNumberFormat="1" applyFont="1" applyBorder="1" applyAlignment="1">
      <alignment/>
    </xf>
    <xf numFmtId="41" fontId="3" fillId="0" borderId="52" xfId="0" applyNumberFormat="1" applyFont="1" applyBorder="1" applyAlignment="1">
      <alignment/>
    </xf>
    <xf numFmtId="164" fontId="3" fillId="0" borderId="51" xfId="29" applyNumberFormat="1" applyFont="1" applyBorder="1" applyAlignment="1">
      <alignment horizontal="center"/>
    </xf>
    <xf numFmtId="164" fontId="37" fillId="0" borderId="51" xfId="29" applyNumberFormat="1" applyFont="1" applyFill="1" applyBorder="1" applyAlignment="1">
      <alignment horizontal="center"/>
    </xf>
    <xf numFmtId="41" fontId="37" fillId="0" borderId="52" xfId="0" applyNumberFormat="1" applyFont="1" applyFill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64" fontId="4" fillId="0" borderId="55" xfId="29" applyNumberFormat="1" applyFont="1" applyBorder="1" applyAlignment="1">
      <alignment horizontal="center"/>
    </xf>
    <xf numFmtId="41" fontId="4" fillId="0" borderId="56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164" fontId="4" fillId="0" borderId="11" xfId="29" applyNumberFormat="1" applyFont="1" applyBorder="1" applyAlignment="1">
      <alignment horizontal="center" vertical="center" wrapText="1"/>
    </xf>
    <xf numFmtId="164" fontId="4" fillId="0" borderId="57" xfId="29" applyNumberFormat="1" applyFont="1" applyBorder="1" applyAlignment="1">
      <alignment horizontal="center" vertical="center" wrapText="1"/>
    </xf>
    <xf numFmtId="164" fontId="4" fillId="0" borderId="27" xfId="29" applyNumberFormat="1" applyFont="1" applyFill="1" applyBorder="1" applyAlignment="1">
      <alignment/>
    </xf>
    <xf numFmtId="164" fontId="3" fillId="0" borderId="17" xfId="29" applyNumberFormat="1" applyFont="1" applyBorder="1" applyAlignment="1">
      <alignment/>
    </xf>
    <xf numFmtId="164" fontId="37" fillId="0" borderId="17" xfId="29" applyNumberFormat="1" applyFont="1" applyFill="1" applyBorder="1" applyAlignment="1">
      <alignment/>
    </xf>
    <xf numFmtId="164" fontId="3" fillId="0" borderId="49" xfId="29" applyNumberFormat="1" applyFont="1" applyBorder="1" applyAlignment="1">
      <alignment/>
    </xf>
    <xf numFmtId="49" fontId="4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4" fillId="0" borderId="40" xfId="0" applyNumberFormat="1" applyFont="1" applyBorder="1" applyAlignment="1">
      <alignment/>
    </xf>
    <xf numFmtId="49" fontId="37" fillId="0" borderId="40" xfId="0" applyNumberFormat="1" applyFont="1" applyFill="1" applyBorder="1" applyAlignment="1">
      <alignment/>
    </xf>
    <xf numFmtId="49" fontId="3" fillId="0" borderId="33" xfId="0" applyNumberFormat="1" applyFont="1" applyBorder="1" applyAlignment="1">
      <alignment/>
    </xf>
    <xf numFmtId="49" fontId="3" fillId="0" borderId="58" xfId="0" applyNumberFormat="1" applyFont="1" applyBorder="1" applyAlignment="1">
      <alignment/>
    </xf>
    <xf numFmtId="49" fontId="3" fillId="0" borderId="59" xfId="0" applyNumberFormat="1" applyFont="1" applyBorder="1" applyAlignment="1">
      <alignment/>
    </xf>
    <xf numFmtId="49" fontId="37" fillId="0" borderId="59" xfId="0" applyNumberFormat="1" applyFont="1" applyFill="1" applyBorder="1" applyAlignment="1">
      <alignment/>
    </xf>
    <xf numFmtId="49" fontId="3" fillId="0" borderId="59" xfId="0" applyNumberFormat="1" applyFont="1" applyBorder="1" applyAlignment="1">
      <alignment wrapText="1"/>
    </xf>
    <xf numFmtId="49" fontId="3" fillId="0" borderId="60" xfId="0" applyNumberFormat="1" applyFont="1" applyBorder="1" applyAlignment="1">
      <alignment/>
    </xf>
    <xf numFmtId="49" fontId="3" fillId="0" borderId="61" xfId="0" applyNumberFormat="1" applyFont="1" applyBorder="1" applyAlignment="1">
      <alignment/>
    </xf>
    <xf numFmtId="49" fontId="3" fillId="0" borderId="62" xfId="0" applyNumberFormat="1" applyFont="1" applyBorder="1" applyAlignment="1">
      <alignment/>
    </xf>
    <xf numFmtId="49" fontId="37" fillId="0" borderId="62" xfId="0" applyNumberFormat="1" applyFont="1" applyFill="1" applyBorder="1" applyAlignment="1">
      <alignment/>
    </xf>
    <xf numFmtId="49" fontId="3" fillId="0" borderId="62" xfId="0" applyNumberFormat="1" applyFont="1" applyBorder="1" applyAlignment="1">
      <alignment wrapText="1"/>
    </xf>
    <xf numFmtId="0" fontId="6" fillId="0" borderId="0" xfId="0" applyFont="1" applyBorder="1" applyAlignment="1">
      <alignment horizontal="left"/>
    </xf>
    <xf numFmtId="49" fontId="3" fillId="0" borderId="63" xfId="0" applyNumberFormat="1" applyFont="1" applyBorder="1" applyAlignment="1">
      <alignment/>
    </xf>
    <xf numFmtId="170" fontId="4" fillId="0" borderId="64" xfId="29" applyNumberFormat="1" applyFont="1" applyBorder="1" applyAlignment="1">
      <alignment horizontal="right"/>
    </xf>
    <xf numFmtId="43" fontId="3" fillId="0" borderId="65" xfId="29" applyFont="1" applyBorder="1" applyAlignment="1">
      <alignment/>
    </xf>
    <xf numFmtId="41" fontId="3" fillId="0" borderId="66" xfId="0" applyNumberFormat="1" applyFont="1" applyBorder="1" applyAlignment="1">
      <alignment/>
    </xf>
    <xf numFmtId="0" fontId="4" fillId="0" borderId="67" xfId="0" applyFont="1" applyBorder="1" applyAlignment="1" quotePrefix="1">
      <alignment horizontal="center"/>
    </xf>
    <xf numFmtId="49" fontId="39" fillId="0" borderId="28" xfId="0" applyNumberFormat="1" applyFont="1" applyBorder="1" applyAlignment="1">
      <alignment horizontal="center"/>
    </xf>
    <xf numFmtId="49" fontId="39" fillId="0" borderId="39" xfId="0" applyNumberFormat="1" applyFont="1" applyBorder="1" applyAlignment="1">
      <alignment horizontal="right"/>
    </xf>
    <xf numFmtId="49" fontId="39" fillId="0" borderId="29" xfId="0" applyNumberFormat="1" applyFont="1" applyBorder="1" applyAlignment="1">
      <alignment/>
    </xf>
    <xf numFmtId="49" fontId="11" fillId="0" borderId="36" xfId="0" applyNumberFormat="1" applyFont="1" applyBorder="1" applyAlignment="1">
      <alignment horizontal="center"/>
    </xf>
    <xf numFmtId="41" fontId="39" fillId="0" borderId="68" xfId="0" applyNumberFormat="1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49" fontId="11" fillId="0" borderId="40" xfId="0" applyNumberFormat="1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7" xfId="0" applyNumberFormat="1" applyFont="1" applyBorder="1" applyAlignment="1">
      <alignment horizontal="center"/>
    </xf>
    <xf numFmtId="41" fontId="11" fillId="0" borderId="69" xfId="0" applyNumberFormat="1" applyFont="1" applyBorder="1" applyAlignment="1">
      <alignment/>
    </xf>
    <xf numFmtId="49" fontId="39" fillId="0" borderId="15" xfId="0" applyNumberFormat="1" applyFont="1" applyBorder="1" applyAlignment="1">
      <alignment horizontal="center"/>
    </xf>
    <xf numFmtId="49" fontId="39" fillId="0" borderId="40" xfId="0" applyNumberFormat="1" applyFont="1" applyBorder="1" applyAlignment="1">
      <alignment horizontal="right"/>
    </xf>
    <xf numFmtId="49" fontId="39" fillId="0" borderId="16" xfId="0" applyNumberFormat="1" applyFont="1" applyBorder="1" applyAlignment="1">
      <alignment/>
    </xf>
    <xf numFmtId="49" fontId="39" fillId="0" borderId="7" xfId="0" applyNumberFormat="1" applyFont="1" applyBorder="1" applyAlignment="1">
      <alignment horizontal="center"/>
    </xf>
    <xf numFmtId="41" fontId="39" fillId="0" borderId="69" xfId="0" applyNumberFormat="1" applyFont="1" applyBorder="1" applyAlignment="1">
      <alignment/>
    </xf>
    <xf numFmtId="49" fontId="40" fillId="0" borderId="15" xfId="0" applyNumberFormat="1" applyFont="1" applyFill="1" applyBorder="1" applyAlignment="1">
      <alignment horizontal="center"/>
    </xf>
    <xf numFmtId="49" fontId="40" fillId="0" borderId="40" xfId="0" applyNumberFormat="1" applyFont="1" applyFill="1" applyBorder="1" applyAlignment="1">
      <alignment horizontal="right"/>
    </xf>
    <xf numFmtId="49" fontId="40" fillId="0" borderId="16" xfId="0" applyNumberFormat="1" applyFont="1" applyFill="1" applyBorder="1" applyAlignment="1">
      <alignment/>
    </xf>
    <xf numFmtId="49" fontId="40" fillId="0" borderId="7" xfId="0" applyNumberFormat="1" applyFont="1" applyFill="1" applyBorder="1" applyAlignment="1">
      <alignment horizontal="center"/>
    </xf>
    <xf numFmtId="41" fontId="40" fillId="0" borderId="69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41" fontId="2" fillId="0" borderId="69" xfId="0" applyNumberFormat="1" applyFont="1" applyBorder="1" applyAlignment="1">
      <alignment/>
    </xf>
    <xf numFmtId="49" fontId="39" fillId="0" borderId="16" xfId="0" applyNumberFormat="1" applyFont="1" applyBorder="1" applyAlignment="1">
      <alignment wrapText="1"/>
    </xf>
    <xf numFmtId="41" fontId="39" fillId="0" borderId="42" xfId="0" applyNumberFormat="1" applyFont="1" applyBorder="1" applyAlignment="1">
      <alignment/>
    </xf>
    <xf numFmtId="164" fontId="11" fillId="0" borderId="40" xfId="29" applyNumberFormat="1" applyFont="1" applyBorder="1" applyAlignment="1">
      <alignment/>
    </xf>
    <xf numFmtId="164" fontId="39" fillId="0" borderId="40" xfId="29" applyNumberFormat="1" applyFont="1" applyBorder="1" applyAlignment="1">
      <alignment horizontal="center"/>
    </xf>
    <xf numFmtId="41" fontId="11" fillId="0" borderId="0" xfId="0" applyNumberFormat="1" applyFont="1" applyBorder="1" applyAlignment="1">
      <alignment/>
    </xf>
    <xf numFmtId="41" fontId="40" fillId="0" borderId="0" xfId="0" applyNumberFormat="1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164" fontId="11" fillId="0" borderId="40" xfId="29" applyNumberFormat="1" applyFont="1" applyBorder="1" applyAlignment="1">
      <alignment horizontal="center"/>
    </xf>
    <xf numFmtId="164" fontId="4" fillId="0" borderId="46" xfId="29" applyNumberFormat="1" applyFont="1" applyBorder="1" applyAlignment="1">
      <alignment horizontal="center"/>
    </xf>
    <xf numFmtId="41" fontId="11" fillId="0" borderId="17" xfId="0" applyNumberFormat="1" applyFont="1" applyBorder="1" applyAlignment="1">
      <alignment/>
    </xf>
    <xf numFmtId="3" fontId="4" fillId="0" borderId="25" xfId="0" applyNumberFormat="1" applyFont="1" applyBorder="1" applyAlignment="1" quotePrefix="1">
      <alignment horizontal="center" vertical="center" wrapText="1"/>
    </xf>
    <xf numFmtId="164" fontId="37" fillId="2" borderId="40" xfId="29" applyNumberFormat="1" applyFont="1" applyFill="1" applyBorder="1" applyAlignment="1">
      <alignment/>
    </xf>
    <xf numFmtId="3" fontId="4" fillId="0" borderId="5" xfId="0" applyNumberFormat="1" applyFont="1" applyBorder="1" applyAlignment="1" quotePrefix="1">
      <alignment horizontal="center" vertical="center" wrapText="1"/>
    </xf>
    <xf numFmtId="41" fontId="39" fillId="0" borderId="36" xfId="0" applyNumberFormat="1" applyFont="1" applyBorder="1" applyAlignment="1">
      <alignment/>
    </xf>
    <xf numFmtId="164" fontId="11" fillId="0" borderId="7" xfId="29" applyNumberFormat="1" applyFont="1" applyBorder="1" applyAlignment="1">
      <alignment/>
    </xf>
    <xf numFmtId="164" fontId="39" fillId="0" borderId="7" xfId="29" applyNumberFormat="1" applyFont="1" applyBorder="1" applyAlignment="1">
      <alignment horizontal="center"/>
    </xf>
    <xf numFmtId="41" fontId="11" fillId="0" borderId="7" xfId="0" applyNumberFormat="1" applyFont="1" applyBorder="1" applyAlignment="1">
      <alignment/>
    </xf>
    <xf numFmtId="41" fontId="40" fillId="0" borderId="7" xfId="0" applyNumberFormat="1" applyFont="1" applyFill="1" applyBorder="1" applyAlignment="1">
      <alignment/>
    </xf>
    <xf numFmtId="41" fontId="2" fillId="0" borderId="7" xfId="0" applyNumberFormat="1" applyFont="1" applyBorder="1" applyAlignment="1">
      <alignment/>
    </xf>
    <xf numFmtId="164" fontId="11" fillId="0" borderId="7" xfId="29" applyNumberFormat="1" applyFont="1" applyBorder="1" applyAlignment="1">
      <alignment horizontal="center"/>
    </xf>
    <xf numFmtId="164" fontId="4" fillId="0" borderId="31" xfId="29" applyNumberFormat="1" applyFont="1" applyBorder="1" applyAlignment="1">
      <alignment horizontal="center"/>
    </xf>
    <xf numFmtId="41" fontId="40" fillId="0" borderId="7" xfId="0" applyNumberFormat="1" applyFont="1" applyBorder="1" applyAlignment="1">
      <alignment/>
    </xf>
    <xf numFmtId="41" fontId="11" fillId="0" borderId="40" xfId="0" applyNumberFormat="1" applyFont="1" applyBorder="1" applyAlignment="1">
      <alignment/>
    </xf>
    <xf numFmtId="41" fontId="39" fillId="0" borderId="17" xfId="0" applyNumberFormat="1" applyFont="1" applyBorder="1" applyAlignment="1">
      <alignment/>
    </xf>
    <xf numFmtId="49" fontId="39" fillId="0" borderId="70" xfId="0" applyNumberFormat="1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164" fontId="4" fillId="0" borderId="0" xfId="29" applyNumberFormat="1" applyFont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4" fillId="0" borderId="7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</cellXfs>
  <cellStyles count="55">
    <cellStyle name="Normal" xfId="0"/>
    <cellStyle name="#.###" xfId="15"/>
    <cellStyle name="?? [0.00]_PRODUCT DETAIL Q1" xfId="16"/>
    <cellStyle name="?? [0]_1202" xfId="17"/>
    <cellStyle name="???? [0.00]_PRODUCT DETAIL Q1" xfId="18"/>
    <cellStyle name="????_PRODUCT DETAIL Q1" xfId="19"/>
    <cellStyle name="???_HOBONG" xfId="20"/>
    <cellStyle name="??_(????)??????" xfId="21"/>
    <cellStyle name="AeE­ [0]_INQUIRY ¿μ¾÷AßAø " xfId="22"/>
    <cellStyle name="AeE­_INQUIRY ¿μ¾÷AßAø " xfId="23"/>
    <cellStyle name="AÞ¸¶ [0]_INQUIRY ¿?¾÷AßAø " xfId="24"/>
    <cellStyle name="AÞ¸¶_INQUIRY ¿?¾÷AßAø " xfId="25"/>
    <cellStyle name="C?AØ_¿?¾÷CoE² " xfId="26"/>
    <cellStyle name="C￥AØ_¿μ¾÷CoE² " xfId="27"/>
    <cellStyle name="CHUONG" xfId="28"/>
    <cellStyle name="Comma" xfId="29"/>
    <cellStyle name="Comma [0]" xfId="30"/>
    <cellStyle name="Comma0" xfId="31"/>
    <cellStyle name="Currency" xfId="32"/>
    <cellStyle name="Currency [0]" xfId="33"/>
    <cellStyle name="Currency0" xfId="34"/>
    <cellStyle name="Date" xfId="35"/>
    <cellStyle name="Fixed" xfId="36"/>
    <cellStyle name="Followed Hyperlink" xfId="37"/>
    <cellStyle name="Header1" xfId="38"/>
    <cellStyle name="Header2" xfId="39"/>
    <cellStyle name="Heading 1" xfId="40"/>
    <cellStyle name="Heading 2" xfId="41"/>
    <cellStyle name="Hyperlink" xfId="42"/>
    <cellStyle name="n" xfId="43"/>
    <cellStyle name="ÑONVÒ" xfId="44"/>
    <cellStyle name="Normal - Style1" xfId="45"/>
    <cellStyle name="Percent" xfId="46"/>
    <cellStyle name="Total" xfId="47"/>
    <cellStyle name="vntxt1" xfId="48"/>
    <cellStyle name="똿뗦먛귟 [0.00]_PRODUCT DETAIL Q1" xfId="49"/>
    <cellStyle name="똿뗦먛귟_PRODUCT DETAIL Q1" xfId="50"/>
    <cellStyle name="믅됞 [0.00]_PRODUCT DETAIL Q1" xfId="51"/>
    <cellStyle name="믅됞_PRODUCT DETAIL Q1" xfId="52"/>
    <cellStyle name="백분율_95" xfId="53"/>
    <cellStyle name="뷭?_BOOKSHIP" xfId="54"/>
    <cellStyle name="一般_99Q3647-ALL-CAS2" xfId="55"/>
    <cellStyle name="千分位[0]_Book1" xfId="56"/>
    <cellStyle name="千分位_99Q3647-ALL-CAS2" xfId="57"/>
    <cellStyle name="콤마 [0]_1202" xfId="58"/>
    <cellStyle name="콤마_1202" xfId="59"/>
    <cellStyle name="통화 [0]_1202" xfId="60"/>
    <cellStyle name="통화_1202" xfId="61"/>
    <cellStyle name="표준_(정보부문)월별인원계획" xfId="62"/>
    <cellStyle name="貨幣 [0]_Book1" xfId="63"/>
    <cellStyle name="貨幣[0]_BRE" xfId="64"/>
    <cellStyle name="貨幣_Book1" xfId="65"/>
    <cellStyle name=" [0.00]_ Att. 1- Cover" xfId="66"/>
    <cellStyle name="_ Att. 1- Cover" xfId="67"/>
    <cellStyle name="?_ Att. 1- Cover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hanhhong\KE%20TOAN\Copy%20of%20HONG%20-%20M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hanhSang\Documents%20and%20Settings\CoHuong\My%20Documents\KINHDOANHNHA\VANPHONG%20CTY\THAIBAO\THU%20VIEN%20TN\d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hanhSang\Documents%20and%20Settings\CoHuong\My%20Documents\KINHDOANHNHA\VANPHONG%20CTY\VPQH\Dia%20mem\Sai%20gon\du%20to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5"/>
      <sheetName val="T6"/>
      <sheetName val="T7"/>
      <sheetName val="T8"/>
      <sheetName val="T9"/>
      <sheetName val="T10"/>
      <sheetName val="T11"/>
      <sheetName val="T12"/>
      <sheetName val="LCTT"/>
      <sheetName val="112"/>
      <sheetName val="112MOI"/>
      <sheetName val="PHAN LOAI CHI PHI"/>
      <sheetName val="Ket-ch"/>
      <sheetName val="N-X-T"/>
      <sheetName val="nkc"/>
      <sheetName val="CDKT"/>
      <sheetName val="BCD"/>
      <sheetName val="socai"/>
      <sheetName val="KQKD-P1"/>
      <sheetName val="KQKD-P2"/>
      <sheetName val="KQKD-P3"/>
      <sheetName val="CCHITIEU"/>
      <sheetName val="Dau vao"/>
      <sheetName val="Daura"/>
      <sheetName val="Tokhai"/>
      <sheetName val="BKHdong"/>
      <sheetName val="SdHDon"/>
    </sheetNames>
    <sheetDataSet>
      <sheetData sheetId="14">
        <row r="4">
          <cell r="R4" t="str">
            <v>N</v>
          </cell>
          <cell r="S4" t="str">
            <v>C</v>
          </cell>
          <cell r="T4" t="str">
            <v>N</v>
          </cell>
          <cell r="U4" t="str">
            <v>C</v>
          </cell>
        </row>
        <row r="6">
          <cell r="R6" t="str">
            <v>1111</v>
          </cell>
          <cell r="S6" t="str">
            <v>1121</v>
          </cell>
          <cell r="T6">
            <v>850000</v>
          </cell>
          <cell r="U6">
            <v>850000</v>
          </cell>
        </row>
        <row r="7">
          <cell r="R7" t="str">
            <v>635K</v>
          </cell>
          <cell r="S7" t="str">
            <v>1111</v>
          </cell>
          <cell r="T7">
            <v>4000</v>
          </cell>
          <cell r="U7">
            <v>4000</v>
          </cell>
        </row>
        <row r="8">
          <cell r="R8" t="str">
            <v>141T</v>
          </cell>
          <cell r="S8" t="str">
            <v>1111</v>
          </cell>
          <cell r="T8">
            <v>5000</v>
          </cell>
          <cell r="U8">
            <v>5000</v>
          </cell>
        </row>
        <row r="9">
          <cell r="R9" t="str">
            <v>642</v>
          </cell>
          <cell r="S9" t="str">
            <v>1111</v>
          </cell>
          <cell r="T9">
            <v>2500</v>
          </cell>
          <cell r="U9">
            <v>2500</v>
          </cell>
        </row>
        <row r="10">
          <cell r="R10" t="str">
            <v>334</v>
          </cell>
          <cell r="S10" t="str">
            <v>1111</v>
          </cell>
          <cell r="T10">
            <v>736000</v>
          </cell>
          <cell r="U10">
            <v>736000</v>
          </cell>
        </row>
        <row r="11">
          <cell r="R11" t="str">
            <v>1331</v>
          </cell>
          <cell r="S11" t="str">
            <v>1111</v>
          </cell>
          <cell r="T11">
            <v>1000</v>
          </cell>
          <cell r="U11">
            <v>1000</v>
          </cell>
        </row>
        <row r="12">
          <cell r="R12" t="str">
            <v>1521A</v>
          </cell>
          <cell r="S12" t="str">
            <v>1111</v>
          </cell>
          <cell r="T12">
            <v>10000</v>
          </cell>
          <cell r="U12">
            <v>10000</v>
          </cell>
        </row>
        <row r="13">
          <cell r="R13" t="str">
            <v>1331</v>
          </cell>
          <cell r="S13" t="str">
            <v>1111</v>
          </cell>
          <cell r="T13">
            <v>300</v>
          </cell>
          <cell r="U13">
            <v>300</v>
          </cell>
        </row>
        <row r="14">
          <cell r="R14" t="str">
            <v>642</v>
          </cell>
          <cell r="S14" t="str">
            <v>1111</v>
          </cell>
          <cell r="T14">
            <v>3000</v>
          </cell>
          <cell r="U14">
            <v>3000</v>
          </cell>
        </row>
        <row r="15">
          <cell r="R15" t="str">
            <v>141T</v>
          </cell>
          <cell r="S15" t="str">
            <v>1111</v>
          </cell>
          <cell r="T15">
            <v>10000</v>
          </cell>
          <cell r="U15">
            <v>10000</v>
          </cell>
        </row>
        <row r="16">
          <cell r="R16" t="str">
            <v>1331</v>
          </cell>
          <cell r="S16" t="str">
            <v>1111</v>
          </cell>
          <cell r="T16">
            <v>500</v>
          </cell>
          <cell r="U16">
            <v>500</v>
          </cell>
        </row>
        <row r="17">
          <cell r="R17" t="str">
            <v>1331</v>
          </cell>
          <cell r="S17" t="str">
            <v>1111</v>
          </cell>
          <cell r="T17">
            <v>500</v>
          </cell>
          <cell r="U17">
            <v>500</v>
          </cell>
        </row>
        <row r="18">
          <cell r="R18" t="str">
            <v>1522B</v>
          </cell>
          <cell r="S18" t="str">
            <v>1111</v>
          </cell>
          <cell r="T18">
            <v>5000</v>
          </cell>
          <cell r="U18">
            <v>5000</v>
          </cell>
        </row>
        <row r="19">
          <cell r="R19" t="str">
            <v>1524D</v>
          </cell>
          <cell r="S19" t="str">
            <v>1111</v>
          </cell>
          <cell r="T19">
            <v>5000</v>
          </cell>
          <cell r="U19">
            <v>5000</v>
          </cell>
        </row>
        <row r="20">
          <cell r="R20" t="str">
            <v>1111</v>
          </cell>
          <cell r="S20" t="str">
            <v>311</v>
          </cell>
          <cell r="T20">
            <v>400000</v>
          </cell>
          <cell r="U20">
            <v>400000</v>
          </cell>
        </row>
        <row r="21">
          <cell r="R21" t="str">
            <v>1111</v>
          </cell>
          <cell r="S21" t="str">
            <v>141T</v>
          </cell>
          <cell r="T21">
            <v>1000</v>
          </cell>
          <cell r="U21">
            <v>1000</v>
          </cell>
        </row>
        <row r="22">
          <cell r="R22" t="str">
            <v>1331</v>
          </cell>
          <cell r="S22" t="str">
            <v>1111</v>
          </cell>
          <cell r="T22">
            <v>1220</v>
          </cell>
          <cell r="U22">
            <v>1220</v>
          </cell>
        </row>
        <row r="23">
          <cell r="R23" t="str">
            <v>153X</v>
          </cell>
          <cell r="S23" t="str">
            <v>1111</v>
          </cell>
          <cell r="T23">
            <v>12200</v>
          </cell>
          <cell r="U23">
            <v>12200</v>
          </cell>
        </row>
        <row r="24">
          <cell r="R24" t="str">
            <v>1111</v>
          </cell>
          <cell r="S24" t="str">
            <v>1388Khac</v>
          </cell>
          <cell r="T24">
            <v>2000</v>
          </cell>
          <cell r="U24">
            <v>2000</v>
          </cell>
        </row>
        <row r="25">
          <cell r="R25" t="str">
            <v>1111</v>
          </cell>
          <cell r="S25" t="str">
            <v>1121</v>
          </cell>
          <cell r="T25">
            <v>100000</v>
          </cell>
          <cell r="U25">
            <v>100000</v>
          </cell>
        </row>
        <row r="26">
          <cell r="R26" t="str">
            <v>334</v>
          </cell>
          <cell r="S26" t="str">
            <v>1111</v>
          </cell>
          <cell r="T26">
            <v>100000</v>
          </cell>
          <cell r="U26">
            <v>100000</v>
          </cell>
        </row>
        <row r="27">
          <cell r="R27" t="str">
            <v>1331</v>
          </cell>
          <cell r="S27" t="str">
            <v>1111</v>
          </cell>
          <cell r="T27">
            <v>550</v>
          </cell>
          <cell r="U27">
            <v>550</v>
          </cell>
        </row>
        <row r="28">
          <cell r="R28" t="str">
            <v>642</v>
          </cell>
          <cell r="S28" t="str">
            <v>1111</v>
          </cell>
          <cell r="T28">
            <v>5500</v>
          </cell>
          <cell r="U28">
            <v>5500</v>
          </cell>
        </row>
        <row r="29">
          <cell r="R29" t="str">
            <v>1121</v>
          </cell>
          <cell r="S29" t="str">
            <v>1111</v>
          </cell>
          <cell r="T29">
            <v>250000</v>
          </cell>
          <cell r="U29">
            <v>250000</v>
          </cell>
        </row>
        <row r="30">
          <cell r="R30" t="str">
            <v>1331</v>
          </cell>
          <cell r="S30" t="str">
            <v>1111</v>
          </cell>
          <cell r="T30">
            <v>100</v>
          </cell>
          <cell r="U30">
            <v>100</v>
          </cell>
        </row>
        <row r="31">
          <cell r="R31" t="str">
            <v>1521A</v>
          </cell>
          <cell r="S31" t="str">
            <v>1111</v>
          </cell>
          <cell r="T31">
            <v>1000</v>
          </cell>
          <cell r="U31">
            <v>1000</v>
          </cell>
        </row>
        <row r="32">
          <cell r="R32" t="str">
            <v>334</v>
          </cell>
          <cell r="S32" t="str">
            <v>1111</v>
          </cell>
          <cell r="T32">
            <v>800000</v>
          </cell>
          <cell r="U32">
            <v>800000</v>
          </cell>
        </row>
        <row r="33">
          <cell r="R33" t="str">
            <v>1331</v>
          </cell>
          <cell r="S33" t="str">
            <v>1111</v>
          </cell>
          <cell r="T33">
            <v>500</v>
          </cell>
          <cell r="U33">
            <v>500</v>
          </cell>
        </row>
        <row r="34">
          <cell r="R34" t="str">
            <v>1331</v>
          </cell>
          <cell r="S34" t="str">
            <v>1111</v>
          </cell>
          <cell r="T34">
            <v>100</v>
          </cell>
          <cell r="U34">
            <v>100</v>
          </cell>
        </row>
        <row r="35">
          <cell r="R35" t="str">
            <v>1522B</v>
          </cell>
          <cell r="S35" t="str">
            <v>1111</v>
          </cell>
          <cell r="T35">
            <v>5000</v>
          </cell>
          <cell r="U35">
            <v>5000</v>
          </cell>
        </row>
        <row r="36">
          <cell r="R36" t="str">
            <v>1523C</v>
          </cell>
          <cell r="S36" t="str">
            <v>1111</v>
          </cell>
          <cell r="T36">
            <v>1000</v>
          </cell>
          <cell r="U36">
            <v>1000</v>
          </cell>
        </row>
        <row r="37">
          <cell r="R37" t="str">
            <v>1331</v>
          </cell>
          <cell r="S37" t="str">
            <v>1111</v>
          </cell>
          <cell r="T37">
            <v>2000</v>
          </cell>
          <cell r="U37">
            <v>2000</v>
          </cell>
        </row>
        <row r="38">
          <cell r="R38" t="str">
            <v>642</v>
          </cell>
          <cell r="S38" t="str">
            <v>1111</v>
          </cell>
          <cell r="T38">
            <v>20000</v>
          </cell>
          <cell r="U38">
            <v>20000</v>
          </cell>
        </row>
        <row r="39">
          <cell r="R39" t="str">
            <v>1331</v>
          </cell>
          <cell r="S39" t="str">
            <v>1111</v>
          </cell>
          <cell r="T39">
            <v>1000</v>
          </cell>
          <cell r="U39">
            <v>1000</v>
          </cell>
        </row>
        <row r="40">
          <cell r="R40" t="str">
            <v>6271</v>
          </cell>
          <cell r="S40" t="str">
            <v>1111</v>
          </cell>
          <cell r="T40">
            <v>10000</v>
          </cell>
          <cell r="U40">
            <v>10000</v>
          </cell>
        </row>
        <row r="41">
          <cell r="R41" t="str">
            <v>141T</v>
          </cell>
          <cell r="S41" t="str">
            <v>1111</v>
          </cell>
          <cell r="T41">
            <v>10000</v>
          </cell>
          <cell r="U41">
            <v>10000</v>
          </cell>
        </row>
        <row r="42">
          <cell r="R42" t="str">
            <v>1332</v>
          </cell>
          <cell r="S42" t="str">
            <v>1111</v>
          </cell>
          <cell r="T42">
            <v>43200</v>
          </cell>
          <cell r="U42">
            <v>43200</v>
          </cell>
        </row>
        <row r="43">
          <cell r="R43" t="str">
            <v>211</v>
          </cell>
          <cell r="S43" t="str">
            <v>1111</v>
          </cell>
          <cell r="T43">
            <v>432000</v>
          </cell>
          <cell r="U43">
            <v>432000</v>
          </cell>
        </row>
        <row r="44">
          <cell r="R44" t="str">
            <v>121</v>
          </cell>
          <cell r="S44" t="str">
            <v>1111</v>
          </cell>
          <cell r="T44">
            <v>17720</v>
          </cell>
          <cell r="U44">
            <v>17720</v>
          </cell>
        </row>
        <row r="45">
          <cell r="R45" t="str">
            <v>213</v>
          </cell>
          <cell r="S45" t="str">
            <v>1111</v>
          </cell>
          <cell r="T45">
            <v>80000</v>
          </cell>
          <cell r="U45">
            <v>80000</v>
          </cell>
        </row>
        <row r="46">
          <cell r="R46" t="str">
            <v>141T</v>
          </cell>
          <cell r="S46" t="str">
            <v>1111</v>
          </cell>
          <cell r="T46">
            <v>5000</v>
          </cell>
          <cell r="U46">
            <v>5000</v>
          </cell>
        </row>
        <row r="47">
          <cell r="R47" t="str">
            <v>338</v>
          </cell>
          <cell r="S47" t="str">
            <v>1111</v>
          </cell>
          <cell r="T47">
            <v>51000</v>
          </cell>
          <cell r="U47">
            <v>51000</v>
          </cell>
        </row>
        <row r="48">
          <cell r="R48" t="str">
            <v>331Y</v>
          </cell>
          <cell r="S48" t="str">
            <v>1111</v>
          </cell>
          <cell r="T48">
            <v>200000</v>
          </cell>
          <cell r="U48">
            <v>200000</v>
          </cell>
        </row>
        <row r="49">
          <cell r="R49" t="str">
            <v>1331</v>
          </cell>
          <cell r="S49" t="str">
            <v>1111</v>
          </cell>
          <cell r="T49">
            <v>1530</v>
          </cell>
          <cell r="U49">
            <v>1530</v>
          </cell>
        </row>
        <row r="50">
          <cell r="R50" t="str">
            <v>153X</v>
          </cell>
          <cell r="S50" t="str">
            <v>1111</v>
          </cell>
          <cell r="T50">
            <v>15300</v>
          </cell>
          <cell r="U50">
            <v>15300</v>
          </cell>
        </row>
        <row r="51">
          <cell r="R51" t="str">
            <v>1111</v>
          </cell>
          <cell r="S51" t="str">
            <v>131A</v>
          </cell>
          <cell r="T51">
            <v>300000</v>
          </cell>
          <cell r="U51">
            <v>300000</v>
          </cell>
        </row>
        <row r="52">
          <cell r="R52" t="str">
            <v>1111</v>
          </cell>
          <cell r="S52" t="str">
            <v>1121</v>
          </cell>
          <cell r="T52">
            <v>900000</v>
          </cell>
          <cell r="U52">
            <v>900000</v>
          </cell>
        </row>
        <row r="53">
          <cell r="R53" t="str">
            <v>1111</v>
          </cell>
          <cell r="S53" t="str">
            <v>711</v>
          </cell>
          <cell r="T53">
            <v>120000</v>
          </cell>
          <cell r="U53">
            <v>120000</v>
          </cell>
        </row>
        <row r="54">
          <cell r="R54" t="str">
            <v>1111</v>
          </cell>
          <cell r="S54" t="str">
            <v>33311</v>
          </cell>
          <cell r="T54">
            <v>12000</v>
          </cell>
          <cell r="U54">
            <v>12000</v>
          </cell>
        </row>
        <row r="55">
          <cell r="R55" t="str">
            <v>1111</v>
          </cell>
          <cell r="S55" t="str">
            <v>141T</v>
          </cell>
          <cell r="T55">
            <v>1000</v>
          </cell>
          <cell r="U55">
            <v>1000</v>
          </cell>
        </row>
        <row r="56">
          <cell r="R56" t="str">
            <v>1111</v>
          </cell>
          <cell r="S56" t="str">
            <v>1388Khac</v>
          </cell>
          <cell r="T56">
            <v>6000</v>
          </cell>
          <cell r="U56">
            <v>6000</v>
          </cell>
        </row>
        <row r="57">
          <cell r="R57" t="str">
            <v>1111</v>
          </cell>
          <cell r="S57" t="str">
            <v>141T</v>
          </cell>
          <cell r="T57">
            <v>500</v>
          </cell>
          <cell r="U57">
            <v>500</v>
          </cell>
        </row>
        <row r="58">
          <cell r="R58" t="str">
            <v>1111</v>
          </cell>
          <cell r="S58" t="str">
            <v>1121</v>
          </cell>
          <cell r="T58">
            <v>120000</v>
          </cell>
          <cell r="U58">
            <v>120000</v>
          </cell>
        </row>
        <row r="59">
          <cell r="R59" t="str">
            <v>1111</v>
          </cell>
          <cell r="S59" t="str">
            <v>1121</v>
          </cell>
          <cell r="T59">
            <v>200000</v>
          </cell>
          <cell r="U59">
            <v>200000</v>
          </cell>
        </row>
        <row r="60">
          <cell r="R60" t="str">
            <v>1331</v>
          </cell>
          <cell r="S60" t="str">
            <v>331M</v>
          </cell>
          <cell r="T60">
            <v>41000</v>
          </cell>
          <cell r="U60">
            <v>41000</v>
          </cell>
        </row>
        <row r="61">
          <cell r="R61" t="str">
            <v>1522B</v>
          </cell>
          <cell r="S61" t="str">
            <v>331M</v>
          </cell>
          <cell r="T61">
            <v>410000</v>
          </cell>
          <cell r="U61">
            <v>410000</v>
          </cell>
        </row>
        <row r="62">
          <cell r="R62" t="str">
            <v>1331</v>
          </cell>
          <cell r="S62" t="str">
            <v>331K</v>
          </cell>
          <cell r="T62">
            <v>78000</v>
          </cell>
          <cell r="U62">
            <v>78000</v>
          </cell>
        </row>
        <row r="63">
          <cell r="R63" t="str">
            <v>1521A</v>
          </cell>
          <cell r="S63" t="str">
            <v>331K</v>
          </cell>
          <cell r="T63">
            <v>780000</v>
          </cell>
          <cell r="U63">
            <v>780000</v>
          </cell>
        </row>
        <row r="64">
          <cell r="R64" t="str">
            <v>1331</v>
          </cell>
          <cell r="S64" t="str">
            <v>331L</v>
          </cell>
          <cell r="T64">
            <v>9800</v>
          </cell>
          <cell r="U64">
            <v>9800</v>
          </cell>
        </row>
        <row r="65">
          <cell r="R65" t="str">
            <v>1523C</v>
          </cell>
          <cell r="S65" t="str">
            <v>331L</v>
          </cell>
          <cell r="T65">
            <v>98000</v>
          </cell>
          <cell r="U65">
            <v>98000</v>
          </cell>
        </row>
        <row r="66">
          <cell r="R66" t="str">
            <v>1331</v>
          </cell>
          <cell r="S66" t="str">
            <v>331Z</v>
          </cell>
          <cell r="T66">
            <v>52000</v>
          </cell>
          <cell r="U66">
            <v>52000</v>
          </cell>
        </row>
        <row r="67">
          <cell r="R67" t="str">
            <v>1522B</v>
          </cell>
          <cell r="S67" t="str">
            <v>331Z</v>
          </cell>
          <cell r="T67">
            <v>520000</v>
          </cell>
          <cell r="U67">
            <v>520000</v>
          </cell>
        </row>
        <row r="68">
          <cell r="R68" t="str">
            <v>1331</v>
          </cell>
          <cell r="S68" t="str">
            <v>331T</v>
          </cell>
          <cell r="T68">
            <v>19000</v>
          </cell>
          <cell r="U68">
            <v>19000</v>
          </cell>
        </row>
        <row r="69">
          <cell r="R69" t="str">
            <v>1388Khac</v>
          </cell>
          <cell r="S69" t="str">
            <v>331T</v>
          </cell>
          <cell r="T69">
            <v>10000</v>
          </cell>
          <cell r="U69">
            <v>10000</v>
          </cell>
        </row>
        <row r="70">
          <cell r="R70" t="str">
            <v>1524D</v>
          </cell>
          <cell r="S70" t="str">
            <v>331T</v>
          </cell>
          <cell r="T70">
            <v>190000</v>
          </cell>
          <cell r="U70">
            <v>190000</v>
          </cell>
        </row>
        <row r="71">
          <cell r="R71" t="str">
            <v>1331</v>
          </cell>
          <cell r="S71" t="str">
            <v>331N</v>
          </cell>
          <cell r="T71">
            <v>600</v>
          </cell>
          <cell r="U71">
            <v>600</v>
          </cell>
        </row>
        <row r="72">
          <cell r="R72" t="str">
            <v>1524D</v>
          </cell>
          <cell r="S72" t="str">
            <v>331N</v>
          </cell>
          <cell r="T72">
            <v>6000</v>
          </cell>
          <cell r="U72">
            <v>6000</v>
          </cell>
        </row>
        <row r="73">
          <cell r="R73" t="str">
            <v>1331</v>
          </cell>
          <cell r="S73" t="str">
            <v>331V</v>
          </cell>
          <cell r="T73">
            <v>94000</v>
          </cell>
          <cell r="U73">
            <v>94000</v>
          </cell>
        </row>
        <row r="74">
          <cell r="R74" t="str">
            <v>1521A</v>
          </cell>
          <cell r="S74" t="str">
            <v>331V</v>
          </cell>
          <cell r="T74">
            <v>940000</v>
          </cell>
          <cell r="U74">
            <v>940000</v>
          </cell>
        </row>
        <row r="75">
          <cell r="R75" t="str">
            <v>153X</v>
          </cell>
          <cell r="S75" t="str">
            <v>331P</v>
          </cell>
          <cell r="T75">
            <v>52000</v>
          </cell>
          <cell r="U75">
            <v>52000</v>
          </cell>
        </row>
        <row r="76">
          <cell r="R76" t="str">
            <v>1331</v>
          </cell>
          <cell r="S76" t="str">
            <v>331S</v>
          </cell>
          <cell r="T76">
            <v>41000</v>
          </cell>
          <cell r="U76">
            <v>41000</v>
          </cell>
        </row>
        <row r="77">
          <cell r="R77" t="str">
            <v>1522B</v>
          </cell>
          <cell r="S77" t="str">
            <v>331S</v>
          </cell>
          <cell r="T77">
            <v>410000</v>
          </cell>
          <cell r="U77">
            <v>410000</v>
          </cell>
        </row>
        <row r="78">
          <cell r="R78" t="str">
            <v>1331</v>
          </cell>
          <cell r="S78" t="str">
            <v>331Q</v>
          </cell>
          <cell r="T78">
            <v>9700</v>
          </cell>
          <cell r="U78">
            <v>9700</v>
          </cell>
        </row>
        <row r="79">
          <cell r="R79" t="str">
            <v>1523C</v>
          </cell>
          <cell r="S79" t="str">
            <v>331Q</v>
          </cell>
          <cell r="T79">
            <v>97000</v>
          </cell>
          <cell r="U79">
            <v>97000</v>
          </cell>
        </row>
        <row r="80">
          <cell r="R80" t="str">
            <v>1331</v>
          </cell>
          <cell r="S80" t="str">
            <v>331O</v>
          </cell>
          <cell r="T80">
            <v>41000</v>
          </cell>
          <cell r="U80">
            <v>41000</v>
          </cell>
        </row>
        <row r="81">
          <cell r="R81" t="str">
            <v>1521A</v>
          </cell>
          <cell r="S81" t="str">
            <v>331O</v>
          </cell>
          <cell r="T81">
            <v>410000</v>
          </cell>
          <cell r="U81">
            <v>410000</v>
          </cell>
        </row>
        <row r="82">
          <cell r="R82" t="str">
            <v>131C</v>
          </cell>
          <cell r="S82" t="str">
            <v>5112</v>
          </cell>
          <cell r="T82">
            <v>1200000</v>
          </cell>
          <cell r="U82">
            <v>1200000</v>
          </cell>
        </row>
        <row r="83">
          <cell r="R83" t="str">
            <v>131C</v>
          </cell>
          <cell r="S83" t="str">
            <v>33311</v>
          </cell>
          <cell r="T83">
            <v>120000</v>
          </cell>
          <cell r="U83">
            <v>120000</v>
          </cell>
        </row>
        <row r="84">
          <cell r="R84" t="str">
            <v>131D</v>
          </cell>
          <cell r="S84" t="str">
            <v>5112</v>
          </cell>
          <cell r="T84">
            <v>1400000</v>
          </cell>
          <cell r="U84">
            <v>1400000</v>
          </cell>
        </row>
        <row r="85">
          <cell r="R85" t="str">
            <v>131D</v>
          </cell>
          <cell r="S85" t="str">
            <v>33311</v>
          </cell>
          <cell r="T85">
            <v>140000</v>
          </cell>
          <cell r="U85">
            <v>140000</v>
          </cell>
        </row>
        <row r="86">
          <cell r="R86" t="str">
            <v>131A</v>
          </cell>
          <cell r="S86" t="str">
            <v>5112</v>
          </cell>
          <cell r="T86">
            <v>300000</v>
          </cell>
          <cell r="U86">
            <v>300000</v>
          </cell>
        </row>
        <row r="87">
          <cell r="R87" t="str">
            <v>131A</v>
          </cell>
          <cell r="S87" t="str">
            <v>33311</v>
          </cell>
          <cell r="T87">
            <v>30000</v>
          </cell>
          <cell r="U87">
            <v>30000</v>
          </cell>
        </row>
        <row r="88">
          <cell r="R88" t="str">
            <v>131D</v>
          </cell>
          <cell r="S88" t="str">
            <v>5112</v>
          </cell>
          <cell r="T88">
            <v>1850000</v>
          </cell>
          <cell r="U88">
            <v>1850000</v>
          </cell>
        </row>
        <row r="89">
          <cell r="R89" t="str">
            <v>131D</v>
          </cell>
          <cell r="S89" t="str">
            <v>33311</v>
          </cell>
          <cell r="T89">
            <v>185000</v>
          </cell>
          <cell r="U89">
            <v>185000</v>
          </cell>
        </row>
        <row r="90">
          <cell r="R90" t="str">
            <v>131E</v>
          </cell>
          <cell r="S90" t="str">
            <v>5112</v>
          </cell>
          <cell r="T90">
            <v>937500</v>
          </cell>
          <cell r="U90">
            <v>937500</v>
          </cell>
        </row>
        <row r="91">
          <cell r="R91" t="str">
            <v>131E</v>
          </cell>
          <cell r="S91" t="str">
            <v>33311</v>
          </cell>
          <cell r="T91">
            <v>93750</v>
          </cell>
          <cell r="U91">
            <v>93750</v>
          </cell>
        </row>
        <row r="92">
          <cell r="R92" t="str">
            <v>128</v>
          </cell>
          <cell r="S92" t="str">
            <v>155F01</v>
          </cell>
          <cell r="T92">
            <v>611050</v>
          </cell>
          <cell r="U92">
            <v>611050</v>
          </cell>
        </row>
        <row r="93">
          <cell r="R93" t="str">
            <v>128</v>
          </cell>
          <cell r="S93" t="str">
            <v>412</v>
          </cell>
          <cell r="T93">
            <v>88950</v>
          </cell>
          <cell r="U93">
            <v>88950</v>
          </cell>
        </row>
        <row r="94">
          <cell r="R94" t="str">
            <v>131F</v>
          </cell>
          <cell r="S94" t="str">
            <v>5112</v>
          </cell>
          <cell r="T94">
            <v>900000</v>
          </cell>
          <cell r="U94">
            <v>900000</v>
          </cell>
        </row>
        <row r="95">
          <cell r="R95" t="str">
            <v>131F</v>
          </cell>
          <cell r="S95" t="str">
            <v>33311</v>
          </cell>
          <cell r="T95">
            <v>90000</v>
          </cell>
          <cell r="U95">
            <v>90000</v>
          </cell>
        </row>
        <row r="96">
          <cell r="R96" t="str">
            <v>331M</v>
          </cell>
          <cell r="S96" t="str">
            <v>1121</v>
          </cell>
          <cell r="T96">
            <v>600000</v>
          </cell>
          <cell r="U96">
            <v>600000</v>
          </cell>
        </row>
        <row r="97">
          <cell r="R97" t="str">
            <v>155F01</v>
          </cell>
          <cell r="S97" t="str">
            <v>1541F01</v>
          </cell>
          <cell r="T97">
            <v>1089694</v>
          </cell>
          <cell r="U97">
            <v>1089694</v>
          </cell>
        </row>
        <row r="98">
          <cell r="R98" t="str">
            <v>632</v>
          </cell>
          <cell r="S98" t="str">
            <v>155F01</v>
          </cell>
          <cell r="T98">
            <v>1066560</v>
          </cell>
          <cell r="U98">
            <v>1066560</v>
          </cell>
        </row>
        <row r="99">
          <cell r="R99" t="str">
            <v>1121</v>
          </cell>
          <cell r="S99" t="str">
            <v>131B</v>
          </cell>
          <cell r="T99">
            <v>900000</v>
          </cell>
          <cell r="U99">
            <v>900000</v>
          </cell>
        </row>
        <row r="100">
          <cell r="R100" t="str">
            <v>6211F01</v>
          </cell>
          <cell r="S100" t="str">
            <v>1522B</v>
          </cell>
          <cell r="T100">
            <v>408000</v>
          </cell>
          <cell r="U100">
            <v>408000</v>
          </cell>
        </row>
        <row r="101">
          <cell r="R101" t="str">
            <v>6212B</v>
          </cell>
          <cell r="S101" t="str">
            <v>1522B</v>
          </cell>
          <cell r="T101">
            <v>10200</v>
          </cell>
          <cell r="U101">
            <v>10200</v>
          </cell>
        </row>
        <row r="102">
          <cell r="R102" t="str">
            <v>6211F01</v>
          </cell>
          <cell r="S102" t="str">
            <v>1521A</v>
          </cell>
          <cell r="T102">
            <v>1224000</v>
          </cell>
          <cell r="U102">
            <v>1224000</v>
          </cell>
        </row>
        <row r="103">
          <cell r="R103" t="str">
            <v>6271</v>
          </cell>
          <cell r="S103" t="str">
            <v>1522B</v>
          </cell>
          <cell r="T103">
            <v>2040</v>
          </cell>
          <cell r="U103">
            <v>2040</v>
          </cell>
        </row>
        <row r="104">
          <cell r="R104" t="str">
            <v>6272</v>
          </cell>
          <cell r="S104" t="str">
            <v>1522B</v>
          </cell>
          <cell r="T104">
            <v>10200</v>
          </cell>
          <cell r="U104">
            <v>10200</v>
          </cell>
        </row>
        <row r="105">
          <cell r="R105" t="str">
            <v>641</v>
          </cell>
          <cell r="S105" t="str">
            <v>1522B</v>
          </cell>
          <cell r="T105">
            <v>20400</v>
          </cell>
          <cell r="U105">
            <v>20400</v>
          </cell>
        </row>
        <row r="106">
          <cell r="R106" t="str">
            <v>642</v>
          </cell>
          <cell r="S106" t="str">
            <v>1522B</v>
          </cell>
          <cell r="T106">
            <v>5100</v>
          </cell>
          <cell r="U106">
            <v>5100</v>
          </cell>
        </row>
        <row r="107">
          <cell r="R107" t="str">
            <v>6271</v>
          </cell>
          <cell r="S107" t="str">
            <v>1523C</v>
          </cell>
          <cell r="T107">
            <v>158400</v>
          </cell>
          <cell r="U107">
            <v>158400</v>
          </cell>
        </row>
        <row r="108">
          <cell r="R108" t="str">
            <v>6272</v>
          </cell>
          <cell r="S108" t="str">
            <v>1523C</v>
          </cell>
          <cell r="T108">
            <v>14850</v>
          </cell>
          <cell r="U108">
            <v>14850</v>
          </cell>
        </row>
        <row r="109">
          <cell r="R109" t="str">
            <v>642</v>
          </cell>
          <cell r="S109" t="str">
            <v>1523C</v>
          </cell>
          <cell r="T109">
            <v>24750</v>
          </cell>
          <cell r="U109">
            <v>24750</v>
          </cell>
        </row>
        <row r="110">
          <cell r="R110" t="str">
            <v>1421</v>
          </cell>
          <cell r="S110" t="str">
            <v>153X</v>
          </cell>
          <cell r="T110">
            <v>6240</v>
          </cell>
          <cell r="U110">
            <v>6240</v>
          </cell>
        </row>
        <row r="111">
          <cell r="R111" t="str">
            <v>642</v>
          </cell>
          <cell r="S111" t="str">
            <v>153X</v>
          </cell>
          <cell r="T111">
            <v>1040</v>
          </cell>
          <cell r="U111">
            <v>1040</v>
          </cell>
        </row>
        <row r="112">
          <cell r="R112" t="str">
            <v>642</v>
          </cell>
          <cell r="S112" t="str">
            <v>1421</v>
          </cell>
          <cell r="T112">
            <v>3120</v>
          </cell>
          <cell r="U112">
            <v>3120</v>
          </cell>
        </row>
        <row r="113">
          <cell r="R113" t="str">
            <v>331K</v>
          </cell>
          <cell r="S113" t="str">
            <v>1121</v>
          </cell>
          <cell r="T113">
            <v>780000</v>
          </cell>
          <cell r="U113">
            <v>780000</v>
          </cell>
        </row>
        <row r="114">
          <cell r="R114" t="str">
            <v>642</v>
          </cell>
          <cell r="S114" t="str">
            <v>141T</v>
          </cell>
          <cell r="T114">
            <v>9000</v>
          </cell>
          <cell r="U114">
            <v>9000</v>
          </cell>
        </row>
        <row r="115">
          <cell r="R115" t="str">
            <v>155F01</v>
          </cell>
          <cell r="S115" t="str">
            <v>1541F01</v>
          </cell>
          <cell r="T115">
            <v>544847</v>
          </cell>
          <cell r="U115">
            <v>544847</v>
          </cell>
        </row>
        <row r="116">
          <cell r="R116" t="str">
            <v>1121</v>
          </cell>
          <cell r="S116" t="str">
            <v>131C</v>
          </cell>
          <cell r="T116">
            <v>1200000</v>
          </cell>
          <cell r="U116">
            <v>1200000</v>
          </cell>
        </row>
        <row r="117">
          <cell r="R117" t="str">
            <v>1331</v>
          </cell>
          <cell r="S117" t="str">
            <v>331P</v>
          </cell>
          <cell r="T117">
            <v>5200</v>
          </cell>
          <cell r="U117">
            <v>5200</v>
          </cell>
        </row>
        <row r="118">
          <cell r="R118" t="str">
            <v>632</v>
          </cell>
          <cell r="S118" t="str">
            <v>155F01</v>
          </cell>
          <cell r="T118">
            <v>1244320</v>
          </cell>
          <cell r="U118">
            <v>1244320</v>
          </cell>
        </row>
        <row r="119">
          <cell r="R119" t="str">
            <v>331Z</v>
          </cell>
          <cell r="S119" t="str">
            <v>1121</v>
          </cell>
          <cell r="T119">
            <v>300000</v>
          </cell>
          <cell r="U119">
            <v>300000</v>
          </cell>
        </row>
        <row r="120">
          <cell r="R120" t="str">
            <v>331T</v>
          </cell>
          <cell r="S120" t="str">
            <v>1121</v>
          </cell>
          <cell r="T120">
            <v>200000</v>
          </cell>
          <cell r="U120">
            <v>200000</v>
          </cell>
        </row>
        <row r="121">
          <cell r="R121" t="str">
            <v>6211F01</v>
          </cell>
          <cell r="S121" t="str">
            <v>1521A</v>
          </cell>
          <cell r="T121">
            <v>1020000</v>
          </cell>
          <cell r="U121">
            <v>1020000</v>
          </cell>
        </row>
        <row r="122">
          <cell r="R122" t="str">
            <v>6211F01</v>
          </cell>
          <cell r="S122" t="str">
            <v>1522B</v>
          </cell>
          <cell r="T122">
            <v>204000</v>
          </cell>
          <cell r="U122">
            <v>204000</v>
          </cell>
        </row>
        <row r="123">
          <cell r="R123" t="str">
            <v>6212B</v>
          </cell>
          <cell r="S123" t="str">
            <v>1522B</v>
          </cell>
          <cell r="T123">
            <v>5100</v>
          </cell>
          <cell r="U123">
            <v>5100</v>
          </cell>
        </row>
        <row r="124">
          <cell r="R124" t="str">
            <v>6271</v>
          </cell>
          <cell r="S124" t="str">
            <v>1522B</v>
          </cell>
          <cell r="T124">
            <v>1020</v>
          </cell>
          <cell r="U124">
            <v>1020</v>
          </cell>
        </row>
        <row r="125">
          <cell r="R125" t="str">
            <v>6272</v>
          </cell>
          <cell r="S125" t="str">
            <v>1522B</v>
          </cell>
          <cell r="T125">
            <v>5100</v>
          </cell>
          <cell r="U125">
            <v>5100</v>
          </cell>
        </row>
        <row r="126">
          <cell r="R126" t="str">
            <v>641</v>
          </cell>
          <cell r="S126" t="str">
            <v>1522B</v>
          </cell>
          <cell r="T126">
            <v>15300</v>
          </cell>
          <cell r="U126">
            <v>15300</v>
          </cell>
        </row>
        <row r="127">
          <cell r="R127" t="str">
            <v>642</v>
          </cell>
          <cell r="S127" t="str">
            <v>1522B</v>
          </cell>
          <cell r="T127">
            <v>5100</v>
          </cell>
          <cell r="U127">
            <v>5100</v>
          </cell>
        </row>
        <row r="128">
          <cell r="R128" t="str">
            <v>6271</v>
          </cell>
          <cell r="S128" t="str">
            <v>1523C</v>
          </cell>
          <cell r="T128">
            <v>84150</v>
          </cell>
          <cell r="U128">
            <v>84150</v>
          </cell>
        </row>
        <row r="129">
          <cell r="R129" t="str">
            <v>6272</v>
          </cell>
          <cell r="S129" t="str">
            <v>1523C</v>
          </cell>
          <cell r="T129">
            <v>6930</v>
          </cell>
          <cell r="U129">
            <v>6930</v>
          </cell>
        </row>
        <row r="130">
          <cell r="R130" t="str">
            <v>642</v>
          </cell>
          <cell r="S130" t="str">
            <v>1523C</v>
          </cell>
          <cell r="T130">
            <v>14850</v>
          </cell>
          <cell r="U130">
            <v>14850</v>
          </cell>
        </row>
        <row r="131">
          <cell r="R131" t="str">
            <v>6271</v>
          </cell>
          <cell r="S131" t="str">
            <v>1524D</v>
          </cell>
          <cell r="T131">
            <v>51000</v>
          </cell>
          <cell r="U131">
            <v>51000</v>
          </cell>
        </row>
        <row r="132">
          <cell r="R132" t="str">
            <v>6272</v>
          </cell>
          <cell r="S132" t="str">
            <v>1524D</v>
          </cell>
          <cell r="T132">
            <v>10200</v>
          </cell>
          <cell r="U132">
            <v>10200</v>
          </cell>
        </row>
        <row r="133">
          <cell r="R133" t="str">
            <v>642</v>
          </cell>
          <cell r="S133" t="str">
            <v>1524D</v>
          </cell>
          <cell r="T133">
            <v>5100</v>
          </cell>
          <cell r="U133">
            <v>5100</v>
          </cell>
        </row>
        <row r="134">
          <cell r="R134" t="str">
            <v>1421</v>
          </cell>
          <cell r="S134" t="str">
            <v>153X</v>
          </cell>
          <cell r="T134">
            <v>4160</v>
          </cell>
          <cell r="U134">
            <v>4160</v>
          </cell>
        </row>
        <row r="135">
          <cell r="R135" t="str">
            <v>6272</v>
          </cell>
          <cell r="S135" t="str">
            <v>1421</v>
          </cell>
          <cell r="T135">
            <v>2080</v>
          </cell>
          <cell r="U135">
            <v>2080</v>
          </cell>
        </row>
        <row r="136">
          <cell r="R136" t="str">
            <v>642</v>
          </cell>
          <cell r="S136" t="str">
            <v>153X</v>
          </cell>
          <cell r="T136">
            <v>1560</v>
          </cell>
          <cell r="U136">
            <v>1560</v>
          </cell>
        </row>
        <row r="137">
          <cell r="R137" t="str">
            <v>632</v>
          </cell>
          <cell r="S137" t="str">
            <v>155F01</v>
          </cell>
          <cell r="T137">
            <v>266640</v>
          </cell>
          <cell r="U137">
            <v>266640</v>
          </cell>
        </row>
        <row r="138">
          <cell r="R138" t="str">
            <v>1121</v>
          </cell>
          <cell r="S138" t="str">
            <v>131D</v>
          </cell>
          <cell r="T138">
            <v>1400000</v>
          </cell>
          <cell r="U138">
            <v>1400000</v>
          </cell>
        </row>
        <row r="139">
          <cell r="R139" t="str">
            <v>2141</v>
          </cell>
          <cell r="S139" t="str">
            <v>211</v>
          </cell>
          <cell r="T139">
            <v>628000</v>
          </cell>
          <cell r="U139">
            <v>628000</v>
          </cell>
        </row>
        <row r="140">
          <cell r="R140" t="str">
            <v>811</v>
          </cell>
          <cell r="S140" t="str">
            <v>211</v>
          </cell>
          <cell r="T140">
            <v>72000</v>
          </cell>
          <cell r="U140">
            <v>72000</v>
          </cell>
        </row>
        <row r="141">
          <cell r="R141" t="str">
            <v>155F01</v>
          </cell>
          <cell r="S141" t="str">
            <v>1541F01</v>
          </cell>
          <cell r="T141">
            <v>2179388</v>
          </cell>
          <cell r="U141">
            <v>2179388</v>
          </cell>
        </row>
        <row r="142">
          <cell r="R142" t="str">
            <v>1521A</v>
          </cell>
          <cell r="S142" t="str">
            <v>141T</v>
          </cell>
          <cell r="T142">
            <v>9000</v>
          </cell>
          <cell r="U142">
            <v>9000</v>
          </cell>
        </row>
        <row r="143">
          <cell r="R143" t="str">
            <v>6211F01</v>
          </cell>
          <cell r="S143" t="str">
            <v>1522B</v>
          </cell>
          <cell r="T143">
            <v>204000</v>
          </cell>
          <cell r="U143">
            <v>204000</v>
          </cell>
        </row>
        <row r="144">
          <cell r="R144" t="str">
            <v>6212B</v>
          </cell>
          <cell r="S144" t="str">
            <v>1522B</v>
          </cell>
          <cell r="T144">
            <v>5100</v>
          </cell>
          <cell r="U144">
            <v>5100</v>
          </cell>
        </row>
        <row r="145">
          <cell r="R145" t="str">
            <v>6271</v>
          </cell>
          <cell r="S145" t="str">
            <v>1522B</v>
          </cell>
          <cell r="T145">
            <v>2040</v>
          </cell>
          <cell r="U145">
            <v>2040</v>
          </cell>
        </row>
        <row r="146">
          <cell r="R146" t="str">
            <v>6272</v>
          </cell>
          <cell r="S146" t="str">
            <v>1522B</v>
          </cell>
          <cell r="T146">
            <v>5100</v>
          </cell>
          <cell r="U146">
            <v>5100</v>
          </cell>
        </row>
        <row r="147">
          <cell r="R147" t="str">
            <v>641</v>
          </cell>
          <cell r="S147" t="str">
            <v>1522B</v>
          </cell>
          <cell r="T147">
            <v>15300</v>
          </cell>
          <cell r="U147">
            <v>15300</v>
          </cell>
        </row>
        <row r="148">
          <cell r="R148" t="str">
            <v>6271</v>
          </cell>
          <cell r="S148" t="str">
            <v>1523C</v>
          </cell>
          <cell r="T148">
            <v>74250</v>
          </cell>
          <cell r="U148">
            <v>74250</v>
          </cell>
        </row>
        <row r="149">
          <cell r="R149" t="str">
            <v>6272</v>
          </cell>
          <cell r="S149" t="str">
            <v>1523C</v>
          </cell>
          <cell r="T149">
            <v>7920</v>
          </cell>
          <cell r="U149">
            <v>7920</v>
          </cell>
        </row>
        <row r="150">
          <cell r="R150" t="str">
            <v>642</v>
          </cell>
          <cell r="S150" t="str">
            <v>1523C</v>
          </cell>
          <cell r="T150">
            <v>9900</v>
          </cell>
          <cell r="U150">
            <v>9900</v>
          </cell>
        </row>
        <row r="151">
          <cell r="R151" t="str">
            <v>1421</v>
          </cell>
          <cell r="S151" t="str">
            <v>1121</v>
          </cell>
          <cell r="T151">
            <v>5000</v>
          </cell>
          <cell r="U151">
            <v>5000</v>
          </cell>
        </row>
        <row r="152">
          <cell r="R152" t="str">
            <v>642</v>
          </cell>
          <cell r="S152" t="str">
            <v>1421</v>
          </cell>
          <cell r="T152">
            <v>2500</v>
          </cell>
          <cell r="U152">
            <v>2500</v>
          </cell>
        </row>
        <row r="153">
          <cell r="R153" t="str">
            <v>331P</v>
          </cell>
          <cell r="S153" t="str">
            <v>1121</v>
          </cell>
          <cell r="T153">
            <v>52000</v>
          </cell>
          <cell r="U153">
            <v>52000</v>
          </cell>
        </row>
        <row r="154">
          <cell r="R154" t="str">
            <v>331V</v>
          </cell>
          <cell r="S154" t="str">
            <v>1121</v>
          </cell>
          <cell r="T154">
            <v>940000</v>
          </cell>
          <cell r="U154">
            <v>940000</v>
          </cell>
        </row>
        <row r="155">
          <cell r="R155" t="str">
            <v>632</v>
          </cell>
          <cell r="S155" t="str">
            <v>155F01</v>
          </cell>
          <cell r="T155">
            <v>1644280</v>
          </cell>
          <cell r="U155">
            <v>1644280</v>
          </cell>
        </row>
        <row r="156">
          <cell r="R156" t="str">
            <v>241</v>
          </cell>
          <cell r="S156" t="str">
            <v>331I</v>
          </cell>
          <cell r="T156">
            <v>300000</v>
          </cell>
          <cell r="U156">
            <v>300000</v>
          </cell>
        </row>
        <row r="157">
          <cell r="R157" t="str">
            <v>642</v>
          </cell>
          <cell r="S157" t="str">
            <v>141T</v>
          </cell>
          <cell r="T157">
            <v>6000</v>
          </cell>
          <cell r="U157">
            <v>6000</v>
          </cell>
        </row>
        <row r="158">
          <cell r="R158" t="str">
            <v>1524D</v>
          </cell>
          <cell r="S158" t="str">
            <v>141T</v>
          </cell>
          <cell r="T158">
            <v>10000</v>
          </cell>
          <cell r="U158">
            <v>10000</v>
          </cell>
        </row>
        <row r="159">
          <cell r="R159" t="str">
            <v>6271</v>
          </cell>
          <cell r="S159" t="str">
            <v>1524D</v>
          </cell>
          <cell r="T159">
            <v>51000</v>
          </cell>
          <cell r="U159">
            <v>51000</v>
          </cell>
        </row>
        <row r="160">
          <cell r="R160" t="str">
            <v>6272</v>
          </cell>
          <cell r="S160" t="str">
            <v>1524D</v>
          </cell>
          <cell r="T160">
            <v>10200</v>
          </cell>
          <cell r="U160">
            <v>10200</v>
          </cell>
        </row>
        <row r="161">
          <cell r="R161" t="str">
            <v>642</v>
          </cell>
          <cell r="S161" t="str">
            <v>1524D</v>
          </cell>
          <cell r="T161">
            <v>5100</v>
          </cell>
          <cell r="U161">
            <v>5100</v>
          </cell>
        </row>
        <row r="162">
          <cell r="R162" t="str">
            <v>155F01</v>
          </cell>
          <cell r="S162" t="str">
            <v>1541F01</v>
          </cell>
          <cell r="T162">
            <v>1634541</v>
          </cell>
          <cell r="U162">
            <v>1634541</v>
          </cell>
        </row>
        <row r="163">
          <cell r="R163" t="str">
            <v>33311</v>
          </cell>
          <cell r="S163" t="str">
            <v>1121</v>
          </cell>
          <cell r="T163">
            <v>130000</v>
          </cell>
          <cell r="U163">
            <v>130000</v>
          </cell>
        </row>
        <row r="164">
          <cell r="R164" t="str">
            <v>3334</v>
          </cell>
          <cell r="S164" t="str">
            <v>1121</v>
          </cell>
          <cell r="T164">
            <v>120000</v>
          </cell>
          <cell r="U164">
            <v>120000</v>
          </cell>
        </row>
        <row r="165">
          <cell r="R165" t="str">
            <v>642</v>
          </cell>
          <cell r="S165" t="str">
            <v>141T</v>
          </cell>
          <cell r="T165">
            <v>3000</v>
          </cell>
          <cell r="U165">
            <v>3000</v>
          </cell>
        </row>
        <row r="166">
          <cell r="R166" t="str">
            <v>632</v>
          </cell>
          <cell r="S166" t="str">
            <v>155F01</v>
          </cell>
          <cell r="T166">
            <v>833250</v>
          </cell>
          <cell r="U166">
            <v>833250</v>
          </cell>
        </row>
        <row r="167">
          <cell r="R167" t="str">
            <v>642</v>
          </cell>
          <cell r="S167" t="str">
            <v>141T</v>
          </cell>
          <cell r="T167">
            <v>4500</v>
          </cell>
          <cell r="U167">
            <v>4500</v>
          </cell>
        </row>
        <row r="168">
          <cell r="R168" t="str">
            <v>632</v>
          </cell>
          <cell r="S168" t="str">
            <v>155F01</v>
          </cell>
          <cell r="T168">
            <v>799920</v>
          </cell>
          <cell r="U168">
            <v>799920</v>
          </cell>
        </row>
        <row r="169">
          <cell r="R169" t="str">
            <v>441</v>
          </cell>
          <cell r="S169" t="str">
            <v>411</v>
          </cell>
          <cell r="T169">
            <v>432000</v>
          </cell>
          <cell r="U169">
            <v>432000</v>
          </cell>
        </row>
        <row r="170">
          <cell r="R170" t="str">
            <v>414</v>
          </cell>
          <cell r="S170" t="str">
            <v>411</v>
          </cell>
          <cell r="T170">
            <v>80000</v>
          </cell>
          <cell r="U170">
            <v>80000</v>
          </cell>
        </row>
        <row r="171">
          <cell r="R171" t="str">
            <v>331S</v>
          </cell>
          <cell r="S171" t="str">
            <v>1121</v>
          </cell>
          <cell r="T171">
            <v>410000</v>
          </cell>
          <cell r="U171">
            <v>410000</v>
          </cell>
        </row>
        <row r="172">
          <cell r="R172" t="str">
            <v>331Q</v>
          </cell>
          <cell r="S172" t="str">
            <v>1121</v>
          </cell>
          <cell r="T172">
            <v>97000</v>
          </cell>
          <cell r="U172">
            <v>97000</v>
          </cell>
        </row>
        <row r="173">
          <cell r="R173" t="str">
            <v>642</v>
          </cell>
          <cell r="S173" t="str">
            <v>1121</v>
          </cell>
          <cell r="T173">
            <v>37000</v>
          </cell>
          <cell r="U173">
            <v>37000</v>
          </cell>
        </row>
        <row r="174">
          <cell r="R174" t="str">
            <v>311</v>
          </cell>
          <cell r="S174" t="str">
            <v>1121</v>
          </cell>
          <cell r="T174">
            <v>500000</v>
          </cell>
          <cell r="U174">
            <v>500000</v>
          </cell>
        </row>
        <row r="175">
          <cell r="R175" t="str">
            <v>635LV</v>
          </cell>
          <cell r="S175" t="str">
            <v>1121</v>
          </cell>
          <cell r="T175">
            <v>4000</v>
          </cell>
          <cell r="U175">
            <v>4000</v>
          </cell>
        </row>
        <row r="176">
          <cell r="R176" t="str">
            <v>1121</v>
          </cell>
          <cell r="S176" t="str">
            <v>515TG</v>
          </cell>
          <cell r="T176">
            <v>5000</v>
          </cell>
          <cell r="U176">
            <v>5000</v>
          </cell>
        </row>
        <row r="177">
          <cell r="R177" t="str">
            <v>1121</v>
          </cell>
          <cell r="S177" t="str">
            <v>131D</v>
          </cell>
          <cell r="T177">
            <v>1850000</v>
          </cell>
          <cell r="U177">
            <v>1850000</v>
          </cell>
        </row>
        <row r="178">
          <cell r="R178" t="str">
            <v>1121</v>
          </cell>
          <cell r="S178" t="str">
            <v>131G</v>
          </cell>
          <cell r="T178">
            <v>300000</v>
          </cell>
          <cell r="U178">
            <v>300000</v>
          </cell>
        </row>
        <row r="179">
          <cell r="R179" t="str">
            <v>1121</v>
          </cell>
          <cell r="S179" t="str">
            <v>515LD</v>
          </cell>
          <cell r="T179">
            <v>60000</v>
          </cell>
          <cell r="U179">
            <v>60000</v>
          </cell>
        </row>
        <row r="180">
          <cell r="R180" t="str">
            <v>331I</v>
          </cell>
          <cell r="S180" t="str">
            <v>1121</v>
          </cell>
          <cell r="T180">
            <v>300000</v>
          </cell>
          <cell r="U180">
            <v>300000</v>
          </cell>
        </row>
        <row r="181">
          <cell r="R181" t="str">
            <v>341</v>
          </cell>
          <cell r="S181" t="str">
            <v>315</v>
          </cell>
          <cell r="T181">
            <v>500000</v>
          </cell>
          <cell r="U181">
            <v>500000</v>
          </cell>
        </row>
        <row r="182">
          <cell r="R182" t="str">
            <v>6221F01</v>
          </cell>
          <cell r="S182" t="str">
            <v>334</v>
          </cell>
          <cell r="T182">
            <v>800000</v>
          </cell>
          <cell r="U182">
            <v>800000</v>
          </cell>
        </row>
        <row r="183">
          <cell r="R183" t="str">
            <v>6222B</v>
          </cell>
          <cell r="S183" t="str">
            <v>334</v>
          </cell>
          <cell r="T183">
            <v>55000</v>
          </cell>
          <cell r="U183">
            <v>55000</v>
          </cell>
        </row>
        <row r="184">
          <cell r="R184" t="str">
            <v>6271</v>
          </cell>
          <cell r="S184" t="str">
            <v>334</v>
          </cell>
          <cell r="T184">
            <v>140000</v>
          </cell>
          <cell r="U184">
            <v>140000</v>
          </cell>
        </row>
        <row r="185">
          <cell r="R185" t="str">
            <v>6272</v>
          </cell>
          <cell r="S185" t="str">
            <v>334</v>
          </cell>
          <cell r="T185">
            <v>33000</v>
          </cell>
          <cell r="U185">
            <v>33000</v>
          </cell>
        </row>
        <row r="186">
          <cell r="R186" t="str">
            <v>641</v>
          </cell>
          <cell r="S186" t="str">
            <v>334</v>
          </cell>
          <cell r="T186">
            <v>12000</v>
          </cell>
          <cell r="U186">
            <v>12000</v>
          </cell>
        </row>
        <row r="187">
          <cell r="R187" t="str">
            <v>642</v>
          </cell>
          <cell r="S187" t="str">
            <v>334</v>
          </cell>
          <cell r="T187">
            <v>160000</v>
          </cell>
          <cell r="U187">
            <v>160000</v>
          </cell>
        </row>
        <row r="188">
          <cell r="R188" t="str">
            <v>338</v>
          </cell>
          <cell r="S188" t="str">
            <v>334</v>
          </cell>
          <cell r="T188">
            <v>50000</v>
          </cell>
          <cell r="U188">
            <v>50000</v>
          </cell>
        </row>
        <row r="189">
          <cell r="R189" t="str">
            <v>431</v>
          </cell>
          <cell r="S189" t="str">
            <v>334</v>
          </cell>
          <cell r="T189">
            <v>100000</v>
          </cell>
          <cell r="U189">
            <v>100000</v>
          </cell>
        </row>
        <row r="190">
          <cell r="R190" t="str">
            <v>334</v>
          </cell>
          <cell r="S190" t="str">
            <v>338</v>
          </cell>
          <cell r="T190">
            <v>60000</v>
          </cell>
          <cell r="U190">
            <v>60000</v>
          </cell>
        </row>
        <row r="191">
          <cell r="R191" t="str">
            <v>6221F01</v>
          </cell>
          <cell r="S191" t="str">
            <v>338</v>
          </cell>
          <cell r="T191">
            <v>136000</v>
          </cell>
          <cell r="U191">
            <v>136000</v>
          </cell>
        </row>
        <row r="192">
          <cell r="R192" t="str">
            <v>6222B</v>
          </cell>
          <cell r="S192" t="str">
            <v>338</v>
          </cell>
          <cell r="T192">
            <v>9350</v>
          </cell>
          <cell r="U192">
            <v>9350</v>
          </cell>
        </row>
        <row r="193">
          <cell r="R193" t="str">
            <v>6271</v>
          </cell>
          <cell r="S193" t="str">
            <v>338</v>
          </cell>
          <cell r="T193">
            <v>23800</v>
          </cell>
          <cell r="U193">
            <v>23800</v>
          </cell>
        </row>
        <row r="194">
          <cell r="R194" t="str">
            <v>6272</v>
          </cell>
          <cell r="S194" t="str">
            <v>338</v>
          </cell>
          <cell r="T194">
            <v>5610</v>
          </cell>
          <cell r="U194">
            <v>5610</v>
          </cell>
        </row>
        <row r="195">
          <cell r="R195" t="str">
            <v>641</v>
          </cell>
          <cell r="S195" t="str">
            <v>338</v>
          </cell>
          <cell r="T195">
            <v>2040</v>
          </cell>
          <cell r="U195">
            <v>2040</v>
          </cell>
        </row>
        <row r="196">
          <cell r="R196" t="str">
            <v>642</v>
          </cell>
          <cell r="S196" t="str">
            <v>338</v>
          </cell>
          <cell r="T196">
            <v>27200</v>
          </cell>
          <cell r="U196">
            <v>27200</v>
          </cell>
        </row>
        <row r="197">
          <cell r="R197" t="str">
            <v>6271</v>
          </cell>
          <cell r="S197" t="str">
            <v>2141</v>
          </cell>
          <cell r="T197">
            <v>358000</v>
          </cell>
          <cell r="U197">
            <v>358000</v>
          </cell>
        </row>
        <row r="198">
          <cell r="R198" t="str">
            <v>6272</v>
          </cell>
          <cell r="S198" t="str">
            <v>2141</v>
          </cell>
          <cell r="T198">
            <v>40000</v>
          </cell>
          <cell r="U198">
            <v>40000</v>
          </cell>
        </row>
        <row r="199">
          <cell r="R199" t="str">
            <v>641</v>
          </cell>
          <cell r="S199" t="str">
            <v>2141</v>
          </cell>
          <cell r="T199">
            <v>35500</v>
          </cell>
          <cell r="U199">
            <v>35500</v>
          </cell>
        </row>
        <row r="200">
          <cell r="R200" t="str">
            <v>642</v>
          </cell>
          <cell r="S200" t="str">
            <v>2141</v>
          </cell>
          <cell r="T200">
            <v>74800</v>
          </cell>
          <cell r="U200">
            <v>74800</v>
          </cell>
        </row>
        <row r="201">
          <cell r="R201" t="str">
            <v>1421</v>
          </cell>
          <cell r="S201" t="str">
            <v>241</v>
          </cell>
          <cell r="T201">
            <v>300000</v>
          </cell>
          <cell r="U201">
            <v>300000</v>
          </cell>
        </row>
        <row r="202">
          <cell r="R202" t="str">
            <v>6271</v>
          </cell>
          <cell r="S202" t="str">
            <v>1421</v>
          </cell>
          <cell r="T202">
            <v>50000</v>
          </cell>
          <cell r="U202">
            <v>50000</v>
          </cell>
        </row>
        <row r="203">
          <cell r="R203" t="str">
            <v>642</v>
          </cell>
          <cell r="S203" t="str">
            <v>139</v>
          </cell>
          <cell r="T203">
            <v>150200</v>
          </cell>
          <cell r="U203">
            <v>150200</v>
          </cell>
        </row>
        <row r="204">
          <cell r="R204" t="str">
            <v>632</v>
          </cell>
          <cell r="S204" t="str">
            <v>159</v>
          </cell>
          <cell r="T204">
            <v>16260</v>
          </cell>
          <cell r="U204">
            <v>16260</v>
          </cell>
        </row>
        <row r="205">
          <cell r="R205" t="str">
            <v>635K</v>
          </cell>
          <cell r="S205" t="str">
            <v>129</v>
          </cell>
          <cell r="T205">
            <v>5000</v>
          </cell>
          <cell r="U205">
            <v>5000</v>
          </cell>
        </row>
        <row r="206">
          <cell r="R206" t="str">
            <v>642</v>
          </cell>
          <cell r="S206" t="str">
            <v>3338</v>
          </cell>
          <cell r="T206">
            <v>329375</v>
          </cell>
          <cell r="U206">
            <v>329375</v>
          </cell>
        </row>
        <row r="207">
          <cell r="R207" t="str">
            <v>33311</v>
          </cell>
          <cell r="S207" t="str">
            <v>1331</v>
          </cell>
          <cell r="T207">
            <v>400600</v>
          </cell>
          <cell r="U207">
            <v>400600</v>
          </cell>
        </row>
        <row r="208">
          <cell r="R208" t="str">
            <v>33311</v>
          </cell>
          <cell r="S208" t="str">
            <v>1332</v>
          </cell>
          <cell r="T208">
            <v>43200</v>
          </cell>
          <cell r="U208">
            <v>43200</v>
          </cell>
        </row>
        <row r="209">
          <cell r="R209" t="str">
            <v>1542B</v>
          </cell>
          <cell r="S209" t="str">
            <v>6212B</v>
          </cell>
          <cell r="T209">
            <v>20400</v>
          </cell>
          <cell r="U209">
            <v>20400</v>
          </cell>
        </row>
        <row r="210">
          <cell r="R210" t="str">
            <v>1542B</v>
          </cell>
          <cell r="S210" t="str">
            <v>6222B</v>
          </cell>
          <cell r="T210">
            <v>64350</v>
          </cell>
          <cell r="U210">
            <v>64350</v>
          </cell>
        </row>
        <row r="211">
          <cell r="R211" t="str">
            <v>1542B</v>
          </cell>
          <cell r="S211" t="str">
            <v>6272</v>
          </cell>
          <cell r="T211">
            <v>151190</v>
          </cell>
          <cell r="U211">
            <v>151190</v>
          </cell>
        </row>
        <row r="212">
          <cell r="R212" t="str">
            <v>6271</v>
          </cell>
          <cell r="S212" t="str">
            <v>1542B</v>
          </cell>
          <cell r="T212">
            <v>176955</v>
          </cell>
          <cell r="U212">
            <v>176955</v>
          </cell>
        </row>
        <row r="213">
          <cell r="R213" t="str">
            <v>642</v>
          </cell>
          <cell r="S213" t="str">
            <v>1542B</v>
          </cell>
          <cell r="T213">
            <v>58985</v>
          </cell>
          <cell r="U213">
            <v>58985</v>
          </cell>
        </row>
        <row r="214">
          <cell r="R214" t="str">
            <v>1541F01</v>
          </cell>
          <cell r="S214" t="str">
            <v>6211F01</v>
          </cell>
          <cell r="T214">
            <v>3060000</v>
          </cell>
          <cell r="U214">
            <v>3060000</v>
          </cell>
        </row>
        <row r="215">
          <cell r="R215" t="str">
            <v>1541F01</v>
          </cell>
          <cell r="S215" t="str">
            <v>6221F01</v>
          </cell>
          <cell r="T215">
            <v>936000</v>
          </cell>
          <cell r="U215">
            <v>936000</v>
          </cell>
        </row>
        <row r="216">
          <cell r="R216" t="str">
            <v>1541F01</v>
          </cell>
          <cell r="S216" t="str">
            <v>6271</v>
          </cell>
          <cell r="T216">
            <v>1182655</v>
          </cell>
          <cell r="U216">
            <v>1182655</v>
          </cell>
        </row>
        <row r="217">
          <cell r="R217" t="str">
            <v>5112</v>
          </cell>
          <cell r="S217" t="str">
            <v>911</v>
          </cell>
          <cell r="T217">
            <v>6587500</v>
          </cell>
          <cell r="U217">
            <v>6587500</v>
          </cell>
        </row>
        <row r="218">
          <cell r="R218" t="str">
            <v>911</v>
          </cell>
          <cell r="S218" t="str">
            <v>632</v>
          </cell>
          <cell r="T218">
            <v>5871230</v>
          </cell>
          <cell r="U218">
            <v>5871230</v>
          </cell>
        </row>
        <row r="219">
          <cell r="R219" t="str">
            <v>911</v>
          </cell>
          <cell r="S219" t="str">
            <v>641</v>
          </cell>
          <cell r="T219">
            <v>100540</v>
          </cell>
          <cell r="U219">
            <v>100540</v>
          </cell>
        </row>
        <row r="220">
          <cell r="R220" t="str">
            <v>911</v>
          </cell>
          <cell r="S220" t="str">
            <v>642</v>
          </cell>
          <cell r="T220">
            <v>969180</v>
          </cell>
          <cell r="U220">
            <v>969180</v>
          </cell>
        </row>
        <row r="221">
          <cell r="R221" t="str">
            <v>515</v>
          </cell>
          <cell r="S221" t="str">
            <v>911</v>
          </cell>
          <cell r="T221">
            <v>65000</v>
          </cell>
          <cell r="U221">
            <v>65000</v>
          </cell>
        </row>
        <row r="222">
          <cell r="R222" t="str">
            <v>711</v>
          </cell>
          <cell r="S222" t="str">
            <v>911</v>
          </cell>
          <cell r="T222">
            <v>120000</v>
          </cell>
          <cell r="U222">
            <v>120000</v>
          </cell>
        </row>
        <row r="223">
          <cell r="R223" t="str">
            <v>911</v>
          </cell>
          <cell r="S223" t="str">
            <v>635</v>
          </cell>
          <cell r="T223">
            <v>13000</v>
          </cell>
          <cell r="U223">
            <v>13000</v>
          </cell>
        </row>
        <row r="224">
          <cell r="R224" t="str">
            <v>911</v>
          </cell>
          <cell r="S224" t="str">
            <v>811</v>
          </cell>
          <cell r="T224">
            <v>72000</v>
          </cell>
          <cell r="U224">
            <v>72000</v>
          </cell>
        </row>
        <row r="225">
          <cell r="R225" t="str">
            <v>421</v>
          </cell>
          <cell r="S225" t="str">
            <v>911</v>
          </cell>
          <cell r="T225">
            <v>7025950</v>
          </cell>
          <cell r="U225">
            <v>7025950</v>
          </cell>
        </row>
        <row r="226">
          <cell r="R226" t="str">
            <v>911</v>
          </cell>
          <cell r="S226" t="str">
            <v>421</v>
          </cell>
          <cell r="T226">
            <v>6772500</v>
          </cell>
          <cell r="U226">
            <v>6772500</v>
          </cell>
        </row>
        <row r="227">
          <cell r="R227" t="str">
            <v>711</v>
          </cell>
          <cell r="S227" t="str">
            <v>1111</v>
          </cell>
          <cell r="T227">
            <v>0</v>
          </cell>
          <cell r="U227">
            <v>0</v>
          </cell>
        </row>
        <row r="228">
          <cell r="T228">
            <v>0</v>
          </cell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U236">
            <v>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U239">
            <v>0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U242">
            <v>0</v>
          </cell>
        </row>
        <row r="243">
          <cell r="U243">
            <v>0</v>
          </cell>
        </row>
        <row r="244">
          <cell r="U244">
            <v>0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U254">
            <v>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U257">
            <v>0</v>
          </cell>
        </row>
        <row r="258">
          <cell r="U258">
            <v>0</v>
          </cell>
        </row>
        <row r="259">
          <cell r="U259">
            <v>0</v>
          </cell>
        </row>
        <row r="260">
          <cell r="T260">
            <v>82049480</v>
          </cell>
          <cell r="U260">
            <v>82049480</v>
          </cell>
        </row>
        <row r="261">
          <cell r="U26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CLGXS"/>
      <sheetName val="Sheet2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3"/>
      <sheetName val="00000000"/>
      <sheetName val="10000000"/>
      <sheetName val="20000000"/>
      <sheetName val="DONGIA-NGHIAKY"/>
      <sheetName val="d c1"/>
      <sheetName val="d c2"/>
      <sheetName val="XL4Poppy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  <sheetName val="Sheet1"/>
      <sheetName val="Sheet2"/>
      <sheetName val="Sheet3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Don Gia"/>
      <sheetName val="AG"/>
      <sheetName val="CT"/>
      <sheetName val="TH"/>
      <sheetName val="VT"/>
      <sheetName val="BVL"/>
      <sheetName val="V2"/>
      <sheetName val="V3"/>
      <sheetName val="V1"/>
      <sheetName val="BKL"/>
      <sheetName val="D.ong"/>
      <sheetName val="TCVL"/>
      <sheetName val="KS"/>
      <sheetName val="XL4Poppy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2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tdg"/>
      <sheetName val="VT,NC,M"/>
      <sheetName val="dt"/>
      <sheetName val="Sheet3"/>
      <sheetName val="dt (2)"/>
      <sheetName val="XL4Poppy"/>
    </sheetNames>
    <sheetDataSet>
      <sheetData sheetId="1">
        <row r="5">
          <cell r="A5" t="str">
            <v>VT</v>
          </cell>
          <cell r="D5" t="str">
            <v>M</v>
          </cell>
          <cell r="G5" t="str">
            <v>NC</v>
          </cell>
        </row>
        <row r="6">
          <cell r="A6" t="str">
            <v>Baät saét 20x4x250</v>
          </cell>
          <cell r="B6">
            <v>1500</v>
          </cell>
          <cell r="D6" t="str">
            <v>Maùy bôm BT 50m3/h</v>
          </cell>
          <cell r="E6">
            <v>1533650.26</v>
          </cell>
          <cell r="G6" t="str">
            <v>NHAÂN COÂNG 2,7/7</v>
          </cell>
          <cell r="H6">
            <v>18250</v>
          </cell>
        </row>
        <row r="7">
          <cell r="A7" t="str">
            <v>Baät saét d = 10mm</v>
          </cell>
          <cell r="B7">
            <v>1000</v>
          </cell>
          <cell r="D7" t="str">
            <v>Maùy caåu 10T</v>
          </cell>
          <cell r="E7">
            <v>658596.77</v>
          </cell>
          <cell r="G7" t="str">
            <v>NHAÂN COÂNG 3,5/7</v>
          </cell>
          <cell r="H7">
            <v>18980</v>
          </cell>
        </row>
        <row r="8">
          <cell r="A8" t="str">
            <v>Baät saét d = 10mm</v>
          </cell>
          <cell r="B8">
            <v>1000</v>
          </cell>
          <cell r="D8" t="str">
            <v>Maùy caét uoán</v>
          </cell>
          <cell r="E8">
            <v>42574.23</v>
          </cell>
          <cell r="G8" t="str">
            <v>NHAÂN COÂNG 3,7/7</v>
          </cell>
          <cell r="H8">
            <v>19710</v>
          </cell>
        </row>
        <row r="9">
          <cell r="A9" t="str">
            <v>Baät saét Þ6mm</v>
          </cell>
          <cell r="B9">
            <v>800</v>
          </cell>
          <cell r="D9" t="str">
            <v>Maùy haøn 15kw</v>
          </cell>
          <cell r="E9">
            <v>59577.600000000006</v>
          </cell>
          <cell r="G9" t="str">
            <v>NHAÂN COÂNG 3/7</v>
          </cell>
          <cell r="H9">
            <v>18980</v>
          </cell>
        </row>
        <row r="10">
          <cell r="A10" t="str">
            <v>Baûn leà</v>
          </cell>
          <cell r="B10">
            <v>1500</v>
          </cell>
          <cell r="D10" t="str">
            <v>Maùy haøn 23Kw</v>
          </cell>
          <cell r="E10">
            <v>82751.66</v>
          </cell>
          <cell r="G10" t="str">
            <v>NHAÂN COÂNG 4,5/7</v>
          </cell>
          <cell r="H10">
            <v>22776</v>
          </cell>
        </row>
        <row r="11">
          <cell r="A11" t="str">
            <v>Boät maøu</v>
          </cell>
          <cell r="B11">
            <v>45000</v>
          </cell>
          <cell r="D11" t="str">
            <v>Maùy khoan 4,5Kw</v>
          </cell>
          <cell r="E11">
            <v>77397.38</v>
          </cell>
          <cell r="G11" t="str">
            <v>NHAÂN COÂNG 4/7</v>
          </cell>
          <cell r="H11">
            <v>21170</v>
          </cell>
        </row>
        <row r="12">
          <cell r="A12" t="str">
            <v>Boät ñaù</v>
          </cell>
          <cell r="B12">
            <v>500</v>
          </cell>
          <cell r="D12" t="str">
            <v>Maùy ñaàm baøn 1kw</v>
          </cell>
          <cell r="E12">
            <v>34801.75</v>
          </cell>
        </row>
        <row r="13">
          <cell r="A13" t="str">
            <v>Bulong M20x80</v>
          </cell>
          <cell r="B13">
            <v>1500</v>
          </cell>
          <cell r="D13" t="str">
            <v>Maùy ñaàm baùnh loáp 25T</v>
          </cell>
          <cell r="E13">
            <v>541046.5700000001</v>
          </cell>
        </row>
        <row r="14">
          <cell r="A14" t="str">
            <v>Caây choáng</v>
          </cell>
          <cell r="B14">
            <v>16000</v>
          </cell>
          <cell r="D14" t="str">
            <v>Maùy ñaàm coùc</v>
          </cell>
          <cell r="E14">
            <v>53681.9</v>
          </cell>
        </row>
        <row r="15">
          <cell r="A15" t="str">
            <v>Caùt vaøng</v>
          </cell>
          <cell r="B15">
            <v>58000</v>
          </cell>
          <cell r="D15" t="str">
            <v>Maùy ñaàm duøi 1,5Kw</v>
          </cell>
          <cell r="E15">
            <v>40077.920000000006</v>
          </cell>
        </row>
        <row r="16">
          <cell r="A16" t="str">
            <v>Cöûa goã</v>
          </cell>
          <cell r="B16">
            <v>520000</v>
          </cell>
          <cell r="D16" t="str">
            <v>Maùy ñaøo &lt;=0,8m3</v>
          </cell>
          <cell r="E16">
            <v>755258.43</v>
          </cell>
        </row>
        <row r="17">
          <cell r="A17" t="str">
            <v>Cöûa khung saét, khung nhoâm</v>
          </cell>
          <cell r="B17">
            <v>425000</v>
          </cell>
          <cell r="D17" t="str">
            <v>Maùy san 110CV</v>
          </cell>
          <cell r="E17">
            <v>625169.9700000001</v>
          </cell>
        </row>
        <row r="18">
          <cell r="A18" t="str">
            <v>Cöûa saét xeáp, cöûa cuoán</v>
          </cell>
          <cell r="B18">
            <v>345000</v>
          </cell>
          <cell r="D18" t="str">
            <v>Maùy troän 250 lít</v>
          </cell>
          <cell r="E18">
            <v>103011.04000000001</v>
          </cell>
        </row>
        <row r="19">
          <cell r="A19" t="str">
            <v>Cuûi ñun</v>
          </cell>
          <cell r="B19">
            <v>400</v>
          </cell>
          <cell r="D19" t="str">
            <v>Maùy troän vöõa 80 lít</v>
          </cell>
          <cell r="E19">
            <v>48464.58</v>
          </cell>
        </row>
        <row r="20">
          <cell r="A20" t="str">
            <v>Daàu boùng</v>
          </cell>
          <cell r="B20">
            <v>22000</v>
          </cell>
          <cell r="D20" t="str">
            <v>Maùy uûi 110CV</v>
          </cell>
          <cell r="E20">
            <v>716202.36</v>
          </cell>
        </row>
        <row r="21">
          <cell r="A21" t="str">
            <v>Daây theùp</v>
          </cell>
          <cell r="B21">
            <v>7000</v>
          </cell>
          <cell r="D21" t="str">
            <v>Maùy vaän thaêng 0,8T</v>
          </cell>
          <cell r="E21">
            <v>58309.65</v>
          </cell>
        </row>
        <row r="22">
          <cell r="A22" t="str">
            <v>Flinkote</v>
          </cell>
          <cell r="B22">
            <v>11500</v>
          </cell>
          <cell r="D22" t="str">
            <v>Maùy, oâ toâ 5T</v>
          </cell>
          <cell r="E22">
            <v>331529.87</v>
          </cell>
        </row>
        <row r="23">
          <cell r="A23" t="str">
            <v>Gaïch ceramic 30x30</v>
          </cell>
          <cell r="B23">
            <v>13500</v>
          </cell>
          <cell r="D23" t="str">
            <v>Maùy, oâ toâ töôùi nöôùc 5m3</v>
          </cell>
          <cell r="E23">
            <v>367065.64</v>
          </cell>
        </row>
        <row r="24">
          <cell r="A24" t="str">
            <v>Gaïch ceramic 40x40</v>
          </cell>
          <cell r="B24">
            <v>27500</v>
          </cell>
        </row>
        <row r="25">
          <cell r="A25" t="str">
            <v>Gaïch men söù 20x20</v>
          </cell>
          <cell r="B25">
            <v>3200</v>
          </cell>
        </row>
        <row r="26">
          <cell r="A26" t="str">
            <v>Gaïch men söù 20x30</v>
          </cell>
          <cell r="B26">
            <v>5000</v>
          </cell>
        </row>
        <row r="27">
          <cell r="A27" t="str">
            <v>Gaïch oáng 8x8x19</v>
          </cell>
          <cell r="B27">
            <v>350</v>
          </cell>
        </row>
        <row r="28">
          <cell r="A28" t="str">
            <v>Gaïch theû 4x8x19</v>
          </cell>
          <cell r="B28">
            <v>350</v>
          </cell>
        </row>
        <row r="29">
          <cell r="A29" t="str">
            <v>Gaïch xi maêng</v>
          </cell>
          <cell r="B29">
            <v>7500</v>
          </cell>
        </row>
        <row r="30">
          <cell r="A30" t="str">
            <v>Giaáy nhaùm</v>
          </cell>
          <cell r="B30">
            <v>8000</v>
          </cell>
        </row>
        <row r="31">
          <cell r="A31" t="str">
            <v>Giaáy nhaùm mòn</v>
          </cell>
          <cell r="B31">
            <v>12000</v>
          </cell>
        </row>
        <row r="32">
          <cell r="A32" t="str">
            <v>Giaáy nhaùm thoâ</v>
          </cell>
          <cell r="B32">
            <v>8000</v>
          </cell>
        </row>
        <row r="33">
          <cell r="A33" t="str">
            <v>Goã cheøn</v>
          </cell>
          <cell r="B33">
            <v>2150000</v>
          </cell>
        </row>
        <row r="34">
          <cell r="A34" t="str">
            <v>Goã choáng</v>
          </cell>
          <cell r="B34">
            <v>2150000</v>
          </cell>
        </row>
        <row r="35">
          <cell r="A35" t="str">
            <v>Goã ñaø neïp</v>
          </cell>
          <cell r="B35">
            <v>2200000</v>
          </cell>
        </row>
        <row r="36">
          <cell r="A36" t="str">
            <v>Goã ñaø, caây choáng</v>
          </cell>
          <cell r="B36">
            <v>2200000</v>
          </cell>
        </row>
        <row r="37">
          <cell r="A37" t="str">
            <v>Goã vaùn</v>
          </cell>
          <cell r="B37">
            <v>2500000</v>
          </cell>
        </row>
        <row r="38">
          <cell r="A38" t="str">
            <v>Goã vaùn caàu coâng taùc</v>
          </cell>
          <cell r="B38">
            <v>2350000</v>
          </cell>
        </row>
        <row r="39">
          <cell r="A39" t="str">
            <v>Keõm buoäc</v>
          </cell>
          <cell r="B39">
            <v>7000</v>
          </cell>
        </row>
        <row r="40">
          <cell r="A40" t="str">
            <v>Khuoân cöûa goã</v>
          </cell>
          <cell r="B40">
            <v>75000</v>
          </cell>
        </row>
        <row r="41">
          <cell r="A41" t="str">
            <v>Lan can inox</v>
          </cell>
          <cell r="B41">
            <v>1550000</v>
          </cell>
        </row>
        <row r="42">
          <cell r="A42" t="str">
            <v>Matit deûo</v>
          </cell>
          <cell r="B42">
            <v>8600</v>
          </cell>
        </row>
        <row r="43">
          <cell r="A43" t="str">
            <v>Moùc saét</v>
          </cell>
          <cell r="B43">
            <v>1000</v>
          </cell>
        </row>
        <row r="44">
          <cell r="A44" t="str">
            <v>Ñaát caáp 3</v>
          </cell>
          <cell r="B44">
            <v>38000</v>
          </cell>
        </row>
        <row r="45">
          <cell r="A45" t="str">
            <v>Ñaát ñeøn</v>
          </cell>
          <cell r="B45">
            <v>7200</v>
          </cell>
        </row>
        <row r="46">
          <cell r="A46" t="str">
            <v>Ñaù 1x2</v>
          </cell>
          <cell r="B46">
            <v>127000</v>
          </cell>
        </row>
        <row r="47">
          <cell r="A47" t="str">
            <v>Ñaù 4x6</v>
          </cell>
          <cell r="B47">
            <v>110000</v>
          </cell>
        </row>
        <row r="48">
          <cell r="A48" t="str">
            <v>ñaù hoa cöông 60x60cm</v>
          </cell>
          <cell r="B48">
            <v>875000</v>
          </cell>
        </row>
        <row r="49">
          <cell r="A49" t="str">
            <v>ñaù maøi 30x30(cm)</v>
          </cell>
          <cell r="B49">
            <v>115000</v>
          </cell>
        </row>
        <row r="50">
          <cell r="A50" t="str">
            <v>Neïp goã 20x30</v>
          </cell>
          <cell r="B50">
            <v>7500</v>
          </cell>
        </row>
        <row r="51">
          <cell r="A51" t="str">
            <v>Nhöïa bitum soá 4</v>
          </cell>
          <cell r="B51">
            <v>3640</v>
          </cell>
        </row>
        <row r="52">
          <cell r="A52" t="str">
            <v>Ñinh</v>
          </cell>
          <cell r="B52">
            <v>7000</v>
          </cell>
        </row>
        <row r="53">
          <cell r="A53" t="str">
            <v>Ñinh ñæa</v>
          </cell>
          <cell r="B53">
            <v>1200</v>
          </cell>
        </row>
        <row r="54">
          <cell r="A54" t="str">
            <v>Ñinh vít</v>
          </cell>
          <cell r="B54">
            <v>1500</v>
          </cell>
        </row>
        <row r="55">
          <cell r="A55" t="str">
            <v>Nöôùc</v>
          </cell>
          <cell r="B55">
            <v>4</v>
          </cell>
        </row>
        <row r="56">
          <cell r="A56" t="str">
            <v>OÂ xy</v>
          </cell>
          <cell r="B56">
            <v>16000</v>
          </cell>
        </row>
        <row r="57">
          <cell r="A57" t="str">
            <v>Phaán talc</v>
          </cell>
          <cell r="B57">
            <v>45000</v>
          </cell>
        </row>
        <row r="58">
          <cell r="A58" t="str">
            <v>Que haøn</v>
          </cell>
          <cell r="B58">
            <v>10000</v>
          </cell>
        </row>
        <row r="59">
          <cell r="A59" t="str">
            <v>Sôn daàu</v>
          </cell>
          <cell r="B59">
            <v>30000</v>
          </cell>
        </row>
        <row r="60">
          <cell r="A60" t="str">
            <v>Sôn töôøng</v>
          </cell>
          <cell r="B60">
            <v>45000</v>
          </cell>
        </row>
        <row r="61">
          <cell r="A61" t="str">
            <v>Soûi haït lôùn</v>
          </cell>
          <cell r="B61">
            <v>1000</v>
          </cell>
        </row>
        <row r="62">
          <cell r="A62" t="str">
            <v>Taám traàn thaïch cao + khung nhoâm</v>
          </cell>
          <cell r="B62">
            <v>145000</v>
          </cell>
        </row>
        <row r="63">
          <cell r="A63" t="str">
            <v>Theùp hình</v>
          </cell>
          <cell r="B63">
            <v>4400</v>
          </cell>
        </row>
        <row r="64">
          <cell r="A64" t="str">
            <v>Theùp taám</v>
          </cell>
          <cell r="B64">
            <v>4500</v>
          </cell>
        </row>
        <row r="65">
          <cell r="A65" t="str">
            <v>Theùp troøn Þ&lt;=10</v>
          </cell>
          <cell r="B65">
            <v>4300</v>
          </cell>
        </row>
        <row r="66">
          <cell r="A66" t="str">
            <v>Theùp troøn Þ&lt;=18</v>
          </cell>
          <cell r="B66">
            <v>4700</v>
          </cell>
        </row>
        <row r="67">
          <cell r="A67" t="str">
            <v>Theùp troøn Þ&gt;18</v>
          </cell>
          <cell r="B67">
            <v>4700</v>
          </cell>
        </row>
        <row r="68">
          <cell r="A68" t="str">
            <v>Tole muùi</v>
          </cell>
          <cell r="B68">
            <v>125000</v>
          </cell>
        </row>
        <row r="69">
          <cell r="A69" t="str">
            <v>Tole uùp noùc</v>
          </cell>
          <cell r="B69">
            <v>89000</v>
          </cell>
        </row>
        <row r="70">
          <cell r="A70" t="str">
            <v>Vaùch kính khung nhoâm A</v>
          </cell>
          <cell r="B70">
            <v>720000</v>
          </cell>
        </row>
        <row r="71">
          <cell r="A71" t="str">
            <v>Vaùch kính khung nhoâm B</v>
          </cell>
          <cell r="B71">
            <v>385000</v>
          </cell>
        </row>
        <row r="72">
          <cell r="A72" t="str">
            <v>Vöõa M250</v>
          </cell>
          <cell r="B72">
            <v>640000</v>
          </cell>
        </row>
        <row r="73">
          <cell r="A73" t="str">
            <v>Vöõa M300</v>
          </cell>
          <cell r="B73">
            <v>700000</v>
          </cell>
        </row>
        <row r="74">
          <cell r="A74" t="str">
            <v>Xaêng</v>
          </cell>
          <cell r="B74">
            <v>5500</v>
          </cell>
        </row>
        <row r="75">
          <cell r="A75" t="str">
            <v>Xi maêng PC.30</v>
          </cell>
          <cell r="B75">
            <v>860</v>
          </cell>
        </row>
        <row r="76">
          <cell r="A76" t="str">
            <v>Xi maêng PC.40</v>
          </cell>
          <cell r="B76">
            <v>920</v>
          </cell>
        </row>
        <row r="77">
          <cell r="A77" t="str">
            <v>Xi maêng traéng</v>
          </cell>
          <cell r="B77">
            <v>2200</v>
          </cell>
        </row>
        <row r="78">
          <cell r="A78" t="str">
            <v>Gaïch ceramic 50x50</v>
          </cell>
          <cell r="B78">
            <v>52000</v>
          </cell>
        </row>
        <row r="79">
          <cell r="A79" t="str">
            <v>Xaø goà C150</v>
          </cell>
          <cell r="B79">
            <v>46500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Sheet3"/>
      <sheetName val="00000000"/>
      <sheetName val="00000001"/>
      <sheetName val="00000002"/>
      <sheetName val="00000003"/>
      <sheetName val="00000004"/>
      <sheetName val="PIPE-03E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XL4Poppy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KH 2003 (moi max)"/>
      <sheetName val="Chart2"/>
      <sheetName val="Dong Dau"/>
      <sheetName val="Dong Dau (2)"/>
      <sheetName val="Sau dong"/>
      <sheetName val="Ma xa"/>
      <sheetName val="My dinh"/>
      <sheetName val="Tong cong"/>
      <sheetName val="C45A-BH"/>
      <sheetName val="C46A-BH"/>
      <sheetName val="C47A-BH"/>
      <sheetName val="C48A-BH"/>
      <sheetName val="S-53-1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116(300)"/>
      <sheetName val="116(200)"/>
      <sheetName val="116(150)"/>
      <sheetName val="MD"/>
      <sheetName val="ND"/>
      <sheetName val="CONG"/>
      <sheetName val="DGCT"/>
    </sheetNames>
    <definedNames>
      <definedName name="DataFilter"/>
      <definedName name="DataSort"/>
      <definedName name="GoBack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MQII-100"/>
      <sheetName val="NMQII"/>
      <sheetName val="MTQII"/>
      <sheetName val="CTYQII"/>
      <sheetName val="XL4Poppy"/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Sheet2"/>
      <sheetName val="Sheet4"/>
      <sheetName val="Sheet3"/>
      <sheetName val="00000000"/>
      <sheetName val="00000001"/>
      <sheetName val="00000002"/>
      <sheetName val="00000003"/>
      <sheetName val="00000004"/>
      <sheetName val="10000000"/>
      <sheetName val="20000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32"/>
  <sheetViews>
    <sheetView tabSelected="1" defaultGridColor="0" colorId="12" workbookViewId="0" topLeftCell="A4">
      <selection activeCell="H8" sqref="H8"/>
    </sheetView>
  </sheetViews>
  <sheetFormatPr defaultColWidth="9.140625" defaultRowHeight="15" customHeight="1"/>
  <cols>
    <col min="1" max="1" width="6.7109375" style="4" customWidth="1"/>
    <col min="2" max="2" width="3.8515625" style="5" customWidth="1"/>
    <col min="3" max="3" width="34.8515625" style="4" customWidth="1"/>
    <col min="4" max="4" width="7.140625" style="4" customWidth="1"/>
    <col min="5" max="5" width="16.57421875" style="4" hidden="1" customWidth="1"/>
    <col min="6" max="6" width="16.57421875" style="4" customWidth="1"/>
    <col min="7" max="7" width="17.421875" style="4" customWidth="1"/>
    <col min="8" max="8" width="16.00390625" style="4" bestFit="1" customWidth="1"/>
    <col min="9" max="9" width="11.28125" style="4" bestFit="1" customWidth="1"/>
    <col min="10" max="16384" width="9.140625" style="4" customWidth="1"/>
  </cols>
  <sheetData>
    <row r="1" spans="1:7" ht="15" customHeight="1">
      <c r="A1" s="1" t="s">
        <v>273</v>
      </c>
      <c r="D1" s="5"/>
      <c r="E1" s="6"/>
      <c r="F1" s="6"/>
      <c r="G1" s="6"/>
    </row>
    <row r="2" spans="1:7" ht="15" customHeight="1">
      <c r="A2" s="2" t="s">
        <v>219</v>
      </c>
      <c r="B2" s="8"/>
      <c r="C2" s="7"/>
      <c r="D2" s="8"/>
      <c r="E2" s="9"/>
      <c r="F2" s="9"/>
      <c r="G2" s="9"/>
    </row>
    <row r="3" spans="1:7" ht="15" customHeight="1">
      <c r="A3" s="3" t="s">
        <v>310</v>
      </c>
      <c r="B3" s="11"/>
      <c r="C3" s="10"/>
      <c r="D3" s="11"/>
      <c r="E3" s="12"/>
      <c r="F3" s="12"/>
      <c r="G3" s="12"/>
    </row>
    <row r="4" spans="3:7" ht="15" customHeight="1">
      <c r="C4" s="13"/>
      <c r="D4" s="5"/>
      <c r="E4" s="72"/>
      <c r="F4" s="72"/>
      <c r="G4" s="72"/>
    </row>
    <row r="5" spans="1:7" ht="22.5" customHeight="1">
      <c r="A5" s="291" t="s">
        <v>0</v>
      </c>
      <c r="B5" s="291"/>
      <c r="C5" s="291"/>
      <c r="D5" s="291"/>
      <c r="E5" s="291"/>
      <c r="F5" s="291"/>
      <c r="G5" s="291"/>
    </row>
    <row r="6" spans="1:7" ht="15" customHeight="1">
      <c r="A6" s="292" t="s">
        <v>311</v>
      </c>
      <c r="B6" s="292"/>
      <c r="C6" s="292"/>
      <c r="D6" s="292"/>
      <c r="E6" s="292"/>
      <c r="F6" s="292"/>
      <c r="G6" s="292"/>
    </row>
    <row r="7" spans="3:7" ht="15" customHeight="1" thickBot="1">
      <c r="C7" s="16"/>
      <c r="D7" s="17"/>
      <c r="E7" s="18"/>
      <c r="F7" s="18"/>
      <c r="G7" s="18" t="s">
        <v>1</v>
      </c>
    </row>
    <row r="8" spans="1:7" ht="31.5" customHeight="1" thickTop="1">
      <c r="A8" s="19" t="s">
        <v>2</v>
      </c>
      <c r="B8" s="73"/>
      <c r="C8" s="74" t="s">
        <v>3</v>
      </c>
      <c r="D8" s="20" t="s">
        <v>4</v>
      </c>
      <c r="E8" s="76" t="s">
        <v>97</v>
      </c>
      <c r="F8" s="130" t="s">
        <v>265</v>
      </c>
      <c r="G8" s="21" t="s">
        <v>97</v>
      </c>
    </row>
    <row r="9" spans="1:7" ht="15" customHeight="1">
      <c r="A9" s="22">
        <v>1</v>
      </c>
      <c r="B9" s="23"/>
      <c r="C9" s="24">
        <v>2</v>
      </c>
      <c r="D9" s="23">
        <v>3</v>
      </c>
      <c r="E9" s="77">
        <v>5</v>
      </c>
      <c r="F9" s="79">
        <v>4</v>
      </c>
      <c r="G9" s="133">
        <v>5</v>
      </c>
    </row>
    <row r="10" spans="1:9" ht="15" customHeight="1">
      <c r="A10" s="64">
        <v>100</v>
      </c>
      <c r="B10" s="123" t="s">
        <v>5</v>
      </c>
      <c r="C10" s="65" t="s">
        <v>197</v>
      </c>
      <c r="D10" s="82"/>
      <c r="E10" s="83">
        <f>E11+E14+E17+E26+E29</f>
        <v>110364690903</v>
      </c>
      <c r="F10" s="100">
        <f>F11+F14+F17+F26+F29</f>
        <v>139001691847</v>
      </c>
      <c r="G10" s="84">
        <f>G11+G14+G17+G26+G29</f>
        <v>137859458474</v>
      </c>
      <c r="H10" s="6"/>
      <c r="I10" s="81"/>
    </row>
    <row r="11" spans="1:9" ht="14.25" customHeight="1">
      <c r="A11" s="25">
        <v>110</v>
      </c>
      <c r="B11" s="101" t="s">
        <v>6</v>
      </c>
      <c r="C11" s="26" t="s">
        <v>7</v>
      </c>
      <c r="D11" s="88"/>
      <c r="E11" s="86">
        <f>SUM(E12:E13)</f>
        <v>1862238933</v>
      </c>
      <c r="F11" s="102">
        <f>SUM(F12:F13)</f>
        <v>9283591869</v>
      </c>
      <c r="G11" s="87">
        <f>SUM(G12:G13)</f>
        <v>8649674780</v>
      </c>
      <c r="H11" s="6"/>
      <c r="I11" s="81"/>
    </row>
    <row r="12" spans="1:9" ht="14.25" customHeight="1">
      <c r="A12" s="27">
        <v>111</v>
      </c>
      <c r="B12" s="122" t="s">
        <v>8</v>
      </c>
      <c r="C12" s="28" t="s">
        <v>7</v>
      </c>
      <c r="D12" s="88"/>
      <c r="E12" s="89">
        <v>1862238933</v>
      </c>
      <c r="F12" s="103">
        <v>9283591869</v>
      </c>
      <c r="G12" s="90">
        <v>8649674780</v>
      </c>
      <c r="H12" s="6"/>
      <c r="I12" s="81"/>
    </row>
    <row r="13" spans="1:9" ht="14.25" customHeight="1">
      <c r="A13" s="27">
        <v>112</v>
      </c>
      <c r="B13" s="122" t="s">
        <v>9</v>
      </c>
      <c r="C13" s="28" t="s">
        <v>127</v>
      </c>
      <c r="D13" s="88"/>
      <c r="E13" s="89">
        <v>0</v>
      </c>
      <c r="F13" s="103"/>
      <c r="G13" s="90">
        <v>0</v>
      </c>
      <c r="H13" s="6"/>
      <c r="I13" s="81"/>
    </row>
    <row r="14" spans="1:9" ht="14.25" customHeight="1">
      <c r="A14" s="25" t="s">
        <v>10</v>
      </c>
      <c r="B14" s="101" t="s">
        <v>11</v>
      </c>
      <c r="C14" s="26" t="s">
        <v>12</v>
      </c>
      <c r="D14" s="85"/>
      <c r="E14" s="86">
        <f>SUM(E15:E16)</f>
        <v>0</v>
      </c>
      <c r="F14" s="103"/>
      <c r="G14" s="87">
        <f>SUM(G15:G16)</f>
        <v>0</v>
      </c>
      <c r="H14" s="6"/>
      <c r="I14" s="81"/>
    </row>
    <row r="15" spans="1:9" ht="14.25" customHeight="1" hidden="1">
      <c r="A15" s="27" t="s">
        <v>13</v>
      </c>
      <c r="B15" s="122" t="s">
        <v>8</v>
      </c>
      <c r="C15" s="28" t="s">
        <v>128</v>
      </c>
      <c r="D15" s="88"/>
      <c r="E15" s="89">
        <v>0</v>
      </c>
      <c r="F15" s="103" t="e">
        <f>#REF!</f>
        <v>#REF!</v>
      </c>
      <c r="G15" s="90">
        <v>0</v>
      </c>
      <c r="H15" s="6"/>
      <c r="I15" s="81"/>
    </row>
    <row r="16" spans="1:9" ht="14.25" customHeight="1" hidden="1">
      <c r="A16" s="27" t="s">
        <v>14</v>
      </c>
      <c r="B16" s="122" t="s">
        <v>9</v>
      </c>
      <c r="C16" s="28" t="s">
        <v>129</v>
      </c>
      <c r="D16" s="88"/>
      <c r="E16" s="89">
        <v>0</v>
      </c>
      <c r="F16" s="103" t="e">
        <f>#REF!</f>
        <v>#REF!</v>
      </c>
      <c r="G16" s="90">
        <v>0</v>
      </c>
      <c r="H16" s="6"/>
      <c r="I16" s="81"/>
    </row>
    <row r="17" spans="1:9" ht="14.25" customHeight="1">
      <c r="A17" s="25">
        <v>130</v>
      </c>
      <c r="B17" s="101" t="s">
        <v>15</v>
      </c>
      <c r="C17" s="26" t="s">
        <v>272</v>
      </c>
      <c r="D17" s="88"/>
      <c r="E17" s="86">
        <f>SUM(E18:E25)-E21-E22</f>
        <v>37766735105</v>
      </c>
      <c r="F17" s="102">
        <f>SUM(F18:F25)-F21-F22</f>
        <v>66932956932</v>
      </c>
      <c r="G17" s="87">
        <f>SUM(G18:G25)-G21-G22</f>
        <v>65630544878</v>
      </c>
      <c r="H17" s="6"/>
      <c r="I17" s="81"/>
    </row>
    <row r="18" spans="1:9" ht="14.25" customHeight="1">
      <c r="A18" s="27" t="s">
        <v>16</v>
      </c>
      <c r="B18" s="122" t="s">
        <v>8</v>
      </c>
      <c r="C18" s="28" t="s">
        <v>17</v>
      </c>
      <c r="D18" s="88"/>
      <c r="E18" s="89">
        <v>32951927057</v>
      </c>
      <c r="F18" s="103">
        <v>64728185764</v>
      </c>
      <c r="G18" s="90">
        <v>60598000070</v>
      </c>
      <c r="H18" s="6"/>
      <c r="I18" s="81"/>
    </row>
    <row r="19" spans="1:9" ht="14.25" customHeight="1">
      <c r="A19" s="27" t="s">
        <v>18</v>
      </c>
      <c r="B19" s="122" t="s">
        <v>9</v>
      </c>
      <c r="C19" s="28" t="s">
        <v>19</v>
      </c>
      <c r="D19" s="88"/>
      <c r="E19" s="69">
        <v>960461882</v>
      </c>
      <c r="F19" s="103">
        <v>39125738</v>
      </c>
      <c r="G19" s="29">
        <v>1435795263</v>
      </c>
      <c r="H19" s="6"/>
      <c r="I19" s="81"/>
    </row>
    <row r="20" spans="1:9" ht="14.25" customHeight="1" hidden="1">
      <c r="A20" s="27">
        <v>133</v>
      </c>
      <c r="B20" s="122" t="s">
        <v>20</v>
      </c>
      <c r="C20" s="28" t="s">
        <v>23</v>
      </c>
      <c r="D20" s="88"/>
      <c r="E20" s="69">
        <f>SUM(E21:E22)</f>
        <v>0</v>
      </c>
      <c r="F20" s="103"/>
      <c r="G20" s="29"/>
      <c r="H20" s="6"/>
      <c r="I20" s="81"/>
    </row>
    <row r="21" spans="1:9" ht="14.25" customHeight="1" hidden="1">
      <c r="A21" s="27" t="s">
        <v>24</v>
      </c>
      <c r="B21" s="127"/>
      <c r="C21" s="30" t="s">
        <v>25</v>
      </c>
      <c r="D21" s="88"/>
      <c r="E21" s="92">
        <v>0</v>
      </c>
      <c r="F21" s="131"/>
      <c r="G21" s="134"/>
      <c r="H21" s="6"/>
      <c r="I21" s="81"/>
    </row>
    <row r="22" spans="1:9" ht="14.25" customHeight="1" hidden="1">
      <c r="A22" s="27" t="s">
        <v>26</v>
      </c>
      <c r="B22" s="127"/>
      <c r="C22" s="30" t="s">
        <v>27</v>
      </c>
      <c r="D22" s="88"/>
      <c r="E22" s="92">
        <v>0</v>
      </c>
      <c r="F22" s="131"/>
      <c r="G22" s="134"/>
      <c r="H22" s="6"/>
      <c r="I22" s="81"/>
    </row>
    <row r="23" spans="1:9" ht="14.25" customHeight="1" hidden="1">
      <c r="A23" s="27" t="s">
        <v>21</v>
      </c>
      <c r="B23" s="122" t="s">
        <v>22</v>
      </c>
      <c r="C23" s="28" t="s">
        <v>130</v>
      </c>
      <c r="D23" s="88"/>
      <c r="E23" s="69">
        <v>0</v>
      </c>
      <c r="F23" s="103"/>
      <c r="G23" s="29"/>
      <c r="H23" s="6"/>
      <c r="I23" s="81"/>
    </row>
    <row r="24" spans="1:9" s="191" customFormat="1" ht="14.25" customHeight="1">
      <c r="A24" s="183" t="s">
        <v>28</v>
      </c>
      <c r="B24" s="184" t="s">
        <v>20</v>
      </c>
      <c r="C24" s="185" t="s">
        <v>30</v>
      </c>
      <c r="D24" s="186"/>
      <c r="E24" s="195">
        <f>3780575130+9863636+63907400</f>
        <v>3854346166</v>
      </c>
      <c r="F24" s="273">
        <f>7623000+1587793539+570228891</f>
        <v>2165645430</v>
      </c>
      <c r="G24" s="181">
        <v>3596749545</v>
      </c>
      <c r="H24" s="189"/>
      <c r="I24" s="190"/>
    </row>
    <row r="25" spans="1:9" ht="14.25" customHeight="1">
      <c r="A25" s="27" t="s">
        <v>31</v>
      </c>
      <c r="B25" s="122" t="s">
        <v>22</v>
      </c>
      <c r="C25" s="28" t="s">
        <v>32</v>
      </c>
      <c r="D25" s="88"/>
      <c r="E25" s="69">
        <v>0</v>
      </c>
      <c r="F25" s="103"/>
      <c r="G25" s="29">
        <v>0</v>
      </c>
      <c r="H25" s="6"/>
      <c r="I25" s="81"/>
    </row>
    <row r="26" spans="1:9" ht="14.25" customHeight="1">
      <c r="A26" s="25">
        <v>140</v>
      </c>
      <c r="B26" s="101" t="s">
        <v>33</v>
      </c>
      <c r="C26" s="26" t="s">
        <v>34</v>
      </c>
      <c r="D26" s="85"/>
      <c r="E26" s="68">
        <f>SUM(E27:E28)</f>
        <v>69703598213</v>
      </c>
      <c r="F26" s="102">
        <f>SUM(F27:F28)</f>
        <v>62492277077</v>
      </c>
      <c r="G26" s="31">
        <f>SUM(G27:G28)</f>
        <v>63501755645</v>
      </c>
      <c r="H26" s="6"/>
      <c r="I26" s="81"/>
    </row>
    <row r="27" spans="1:9" ht="14.25" customHeight="1">
      <c r="A27" s="27" t="s">
        <v>35</v>
      </c>
      <c r="B27" s="122" t="s">
        <v>8</v>
      </c>
      <c r="C27" s="28" t="s">
        <v>34</v>
      </c>
      <c r="D27" s="88"/>
      <c r="E27" s="69">
        <v>69703598213</v>
      </c>
      <c r="F27" s="103">
        <v>62492277077</v>
      </c>
      <c r="G27" s="29">
        <v>63501755645</v>
      </c>
      <c r="H27" s="6"/>
      <c r="I27" s="81"/>
    </row>
    <row r="28" spans="1:9" ht="14.25" customHeight="1">
      <c r="A28" s="27">
        <v>142</v>
      </c>
      <c r="B28" s="122" t="s">
        <v>9</v>
      </c>
      <c r="C28" s="28" t="s">
        <v>36</v>
      </c>
      <c r="D28" s="88"/>
      <c r="E28" s="69">
        <v>0</v>
      </c>
      <c r="F28" s="103"/>
      <c r="G28" s="29">
        <v>0</v>
      </c>
      <c r="H28" s="6"/>
      <c r="I28" s="81"/>
    </row>
    <row r="29" spans="1:9" ht="14.25" customHeight="1">
      <c r="A29" s="25">
        <v>150</v>
      </c>
      <c r="B29" s="101" t="s">
        <v>37</v>
      </c>
      <c r="C29" s="26" t="s">
        <v>132</v>
      </c>
      <c r="D29" s="85"/>
      <c r="E29" s="68">
        <f>SUM(E30:E33)</f>
        <v>1032118652</v>
      </c>
      <c r="F29" s="102">
        <f>SUM(F30:F33)</f>
        <v>292865969</v>
      </c>
      <c r="G29" s="31">
        <f>SUM(G30:G33)</f>
        <v>77483171</v>
      </c>
      <c r="H29" s="6"/>
      <c r="I29" s="81"/>
    </row>
    <row r="30" spans="1:9" ht="14.25" customHeight="1">
      <c r="A30" s="27">
        <v>151</v>
      </c>
      <c r="B30" s="122" t="s">
        <v>8</v>
      </c>
      <c r="C30" s="28" t="s">
        <v>131</v>
      </c>
      <c r="D30" s="88"/>
      <c r="E30" s="89">
        <v>949324255</v>
      </c>
      <c r="F30" s="103">
        <v>292865969</v>
      </c>
      <c r="G30" s="90"/>
      <c r="H30" s="6"/>
      <c r="I30" s="81"/>
    </row>
    <row r="31" spans="1:9" ht="14.25" customHeight="1">
      <c r="A31" s="27" t="s">
        <v>38</v>
      </c>
      <c r="B31" s="122" t="s">
        <v>9</v>
      </c>
      <c r="C31" s="28" t="s">
        <v>232</v>
      </c>
      <c r="D31" s="88"/>
      <c r="E31" s="89">
        <f>75932997+6861400</f>
        <v>82794397</v>
      </c>
      <c r="F31" s="103"/>
      <c r="G31" s="90">
        <v>77483171</v>
      </c>
      <c r="H31" s="6"/>
      <c r="I31" s="81"/>
    </row>
    <row r="32" spans="1:9" ht="14.25" customHeight="1">
      <c r="A32" s="27" t="s">
        <v>231</v>
      </c>
      <c r="B32" s="122" t="s">
        <v>20</v>
      </c>
      <c r="C32" s="28" t="s">
        <v>233</v>
      </c>
      <c r="D32" s="88"/>
      <c r="E32" s="89"/>
      <c r="F32" s="103"/>
      <c r="G32" s="90">
        <v>0</v>
      </c>
      <c r="H32" s="6"/>
      <c r="I32" s="81"/>
    </row>
    <row r="33" spans="1:9" ht="14.25" customHeight="1">
      <c r="A33" s="27" t="s">
        <v>234</v>
      </c>
      <c r="B33" s="122" t="s">
        <v>22</v>
      </c>
      <c r="C33" s="28" t="s">
        <v>132</v>
      </c>
      <c r="D33" s="88"/>
      <c r="E33" s="89">
        <v>0</v>
      </c>
      <c r="F33" s="103"/>
      <c r="G33" s="90">
        <v>0</v>
      </c>
      <c r="H33" s="6"/>
      <c r="I33" s="81"/>
    </row>
    <row r="34" spans="1:9" ht="14.25" customHeight="1">
      <c r="A34" s="25">
        <v>200</v>
      </c>
      <c r="B34" s="101" t="s">
        <v>39</v>
      </c>
      <c r="C34" s="26" t="s">
        <v>196</v>
      </c>
      <c r="D34" s="85"/>
      <c r="E34" s="86">
        <f>E35+E41+E52+E55+E60</f>
        <v>133581244499</v>
      </c>
      <c r="F34" s="102">
        <f>F35+F41+F52+F55+F60</f>
        <v>174069476957</v>
      </c>
      <c r="G34" s="87">
        <f>G35+G41+G52+G55+G60</f>
        <v>176286934251</v>
      </c>
      <c r="H34" s="6"/>
      <c r="I34" s="81"/>
    </row>
    <row r="35" spans="1:9" ht="14.25" customHeight="1">
      <c r="A35" s="27" t="s">
        <v>137</v>
      </c>
      <c r="B35" s="101" t="s">
        <v>6</v>
      </c>
      <c r="C35" s="26" t="s">
        <v>133</v>
      </c>
      <c r="D35" s="88"/>
      <c r="E35" s="86">
        <f>SUM(E36:E40)</f>
        <v>0</v>
      </c>
      <c r="F35" s="102">
        <f>SUM(F36:F40)</f>
        <v>0</v>
      </c>
      <c r="G35" s="87">
        <f>SUM(G36:G40)</f>
        <v>0</v>
      </c>
      <c r="H35" s="6"/>
      <c r="I35" s="81"/>
    </row>
    <row r="36" spans="1:9" ht="14.25" customHeight="1">
      <c r="A36" s="27" t="s">
        <v>138</v>
      </c>
      <c r="B36" s="122" t="s">
        <v>8</v>
      </c>
      <c r="C36" s="28" t="s">
        <v>134</v>
      </c>
      <c r="D36" s="88"/>
      <c r="E36" s="89">
        <v>0</v>
      </c>
      <c r="F36" s="103"/>
      <c r="G36" s="90">
        <v>0</v>
      </c>
      <c r="H36" s="6"/>
      <c r="I36" s="81"/>
    </row>
    <row r="37" spans="1:9" ht="14.25" customHeight="1" hidden="1">
      <c r="A37" s="27" t="s">
        <v>42</v>
      </c>
      <c r="B37" s="122" t="s">
        <v>9</v>
      </c>
      <c r="C37" s="28" t="s">
        <v>235</v>
      </c>
      <c r="D37" s="88"/>
      <c r="E37" s="89">
        <v>0</v>
      </c>
      <c r="F37" s="103"/>
      <c r="G37" s="90">
        <v>0</v>
      </c>
      <c r="H37" s="6"/>
      <c r="I37" s="81"/>
    </row>
    <row r="38" spans="1:9" ht="14.25" customHeight="1" hidden="1">
      <c r="A38" s="27" t="s">
        <v>44</v>
      </c>
      <c r="B38" s="122" t="s">
        <v>20</v>
      </c>
      <c r="C38" s="28" t="s">
        <v>236</v>
      </c>
      <c r="D38" s="88"/>
      <c r="E38" s="89">
        <v>0</v>
      </c>
      <c r="F38" s="103"/>
      <c r="G38" s="90">
        <v>0</v>
      </c>
      <c r="H38" s="6"/>
      <c r="I38" s="81"/>
    </row>
    <row r="39" spans="1:9" ht="14.25" customHeight="1" hidden="1">
      <c r="A39" s="27" t="s">
        <v>237</v>
      </c>
      <c r="B39" s="122" t="s">
        <v>22</v>
      </c>
      <c r="C39" s="28" t="s">
        <v>135</v>
      </c>
      <c r="D39" s="88"/>
      <c r="E39" s="89"/>
      <c r="F39" s="103"/>
      <c r="G39" s="90"/>
      <c r="H39" s="6"/>
      <c r="I39" s="81"/>
    </row>
    <row r="40" spans="1:9" ht="14.25" customHeight="1">
      <c r="A40" s="27" t="s">
        <v>48</v>
      </c>
      <c r="B40" s="122" t="s">
        <v>9</v>
      </c>
      <c r="C40" s="28" t="s">
        <v>136</v>
      </c>
      <c r="D40" s="88"/>
      <c r="E40" s="89">
        <v>0</v>
      </c>
      <c r="F40" s="103"/>
      <c r="G40" s="90">
        <v>0</v>
      </c>
      <c r="H40" s="6"/>
      <c r="I40" s="81"/>
    </row>
    <row r="41" spans="1:9" ht="14.25" customHeight="1">
      <c r="A41" s="25" t="s">
        <v>139</v>
      </c>
      <c r="B41" s="101" t="s">
        <v>11</v>
      </c>
      <c r="C41" s="26" t="s">
        <v>40</v>
      </c>
      <c r="D41" s="85"/>
      <c r="E41" s="86">
        <f>E42+E45+E48+E51</f>
        <v>127340203421</v>
      </c>
      <c r="F41" s="102">
        <f>F42+F45+F48+F51</f>
        <v>170807868655</v>
      </c>
      <c r="G41" s="87">
        <f>G42+G45+G48+G51</f>
        <v>172842305379</v>
      </c>
      <c r="H41" s="6"/>
      <c r="I41" s="81"/>
    </row>
    <row r="42" spans="1:9" ht="14.25" customHeight="1">
      <c r="A42" s="27" t="s">
        <v>50</v>
      </c>
      <c r="B42" s="122" t="s">
        <v>8</v>
      </c>
      <c r="C42" s="28" t="s">
        <v>41</v>
      </c>
      <c r="D42" s="88"/>
      <c r="E42" s="89">
        <f>SUM(E43:E44)</f>
        <v>98503212339</v>
      </c>
      <c r="F42" s="103">
        <f>SUM(F43:F44)</f>
        <v>152143862972</v>
      </c>
      <c r="G42" s="90">
        <f>SUM(G43:G44)</f>
        <v>156842031531</v>
      </c>
      <c r="H42" s="6"/>
      <c r="I42" s="81"/>
    </row>
    <row r="43" spans="1:9" ht="14.25" customHeight="1">
      <c r="A43" s="27" t="s">
        <v>51</v>
      </c>
      <c r="B43" s="122"/>
      <c r="C43" s="30" t="s">
        <v>43</v>
      </c>
      <c r="D43" s="91"/>
      <c r="E43" s="94">
        <v>194455997152</v>
      </c>
      <c r="F43" s="131">
        <v>191175214304</v>
      </c>
      <c r="G43" s="93">
        <v>191023785733</v>
      </c>
      <c r="H43" s="6"/>
      <c r="I43" s="81"/>
    </row>
    <row r="44" spans="1:9" ht="14.25" customHeight="1">
      <c r="A44" s="27" t="s">
        <v>140</v>
      </c>
      <c r="B44" s="122"/>
      <c r="C44" s="30" t="s">
        <v>45</v>
      </c>
      <c r="D44" s="91"/>
      <c r="E44" s="94">
        <f>-96163167109+210382296</f>
        <v>-95952784813</v>
      </c>
      <c r="F44" s="131">
        <v>-39031351332</v>
      </c>
      <c r="G44" s="93">
        <v>-34181754202</v>
      </c>
      <c r="H44" s="6"/>
      <c r="I44" s="81"/>
    </row>
    <row r="45" spans="1:9" ht="14.25" customHeight="1">
      <c r="A45" s="27" t="s">
        <v>141</v>
      </c>
      <c r="B45" s="122" t="s">
        <v>9</v>
      </c>
      <c r="C45" s="28" t="s">
        <v>46</v>
      </c>
      <c r="D45" s="88"/>
      <c r="E45" s="89">
        <f>SUM(E46:E47)</f>
        <v>0</v>
      </c>
      <c r="F45" s="103"/>
      <c r="G45" s="90">
        <f>SUM(G46:G47)</f>
        <v>0</v>
      </c>
      <c r="H45" s="6"/>
      <c r="I45" s="81"/>
    </row>
    <row r="46" spans="1:9" ht="14.25" customHeight="1" hidden="1">
      <c r="A46" s="27" t="s">
        <v>142</v>
      </c>
      <c r="B46" s="127"/>
      <c r="C46" s="30" t="s">
        <v>43</v>
      </c>
      <c r="D46" s="91"/>
      <c r="E46" s="94">
        <v>0</v>
      </c>
      <c r="F46" s="131" t="e">
        <f>#REF!</f>
        <v>#REF!</v>
      </c>
      <c r="G46" s="93">
        <v>0</v>
      </c>
      <c r="H46" s="6"/>
      <c r="I46" s="81"/>
    </row>
    <row r="47" spans="1:9" ht="14.25" customHeight="1" hidden="1">
      <c r="A47" s="27" t="s">
        <v>143</v>
      </c>
      <c r="B47" s="127"/>
      <c r="C47" s="30" t="s">
        <v>45</v>
      </c>
      <c r="D47" s="91"/>
      <c r="E47" s="94">
        <v>0</v>
      </c>
      <c r="F47" s="131" t="e">
        <f>#REF!</f>
        <v>#REF!</v>
      </c>
      <c r="G47" s="93">
        <v>0</v>
      </c>
      <c r="H47" s="6"/>
      <c r="I47" s="81"/>
    </row>
    <row r="48" spans="1:9" ht="14.25" customHeight="1">
      <c r="A48" s="27" t="s">
        <v>144</v>
      </c>
      <c r="B48" s="122" t="s">
        <v>20</v>
      </c>
      <c r="C48" s="28" t="s">
        <v>47</v>
      </c>
      <c r="D48" s="88"/>
      <c r="E48" s="89">
        <f>SUM(E49:E50)</f>
        <v>3997263704</v>
      </c>
      <c r="F48" s="103">
        <f>SUM(F49:F50)</f>
        <v>4579013345</v>
      </c>
      <c r="G48" s="90">
        <f>SUM(G49:G50)</f>
        <v>4632631768</v>
      </c>
      <c r="H48" s="6"/>
      <c r="I48" s="81"/>
    </row>
    <row r="49" spans="1:9" ht="14.25" customHeight="1">
      <c r="A49" s="27" t="s">
        <v>52</v>
      </c>
      <c r="B49" s="122"/>
      <c r="C49" s="30" t="s">
        <v>43</v>
      </c>
      <c r="D49" s="91"/>
      <c r="E49" s="94">
        <v>4207646000</v>
      </c>
      <c r="F49" s="131">
        <v>5147368627</v>
      </c>
      <c r="G49" s="93">
        <v>5147368627</v>
      </c>
      <c r="H49" s="6"/>
      <c r="I49" s="81"/>
    </row>
    <row r="50" spans="1:9" ht="14.25" customHeight="1">
      <c r="A50" s="27" t="s">
        <v>54</v>
      </c>
      <c r="B50" s="122"/>
      <c r="C50" s="30" t="s">
        <v>45</v>
      </c>
      <c r="D50" s="91"/>
      <c r="E50" s="94">
        <v>-210382296</v>
      </c>
      <c r="F50" s="131">
        <v>-568355282</v>
      </c>
      <c r="G50" s="93">
        <v>-514736859</v>
      </c>
      <c r="H50" s="6"/>
      <c r="I50" s="81"/>
    </row>
    <row r="51" spans="1:9" ht="14.25" customHeight="1">
      <c r="A51" s="27" t="s">
        <v>145</v>
      </c>
      <c r="B51" s="122" t="s">
        <v>22</v>
      </c>
      <c r="C51" s="28" t="s">
        <v>55</v>
      </c>
      <c r="D51" s="88"/>
      <c r="E51" s="90">
        <v>24839727378</v>
      </c>
      <c r="F51" s="103">
        <v>14084992338</v>
      </c>
      <c r="G51" s="90">
        <v>11367642080</v>
      </c>
      <c r="H51" s="6"/>
      <c r="I51" s="81"/>
    </row>
    <row r="52" spans="1:9" ht="14.25" customHeight="1">
      <c r="A52" s="25" t="s">
        <v>146</v>
      </c>
      <c r="B52" s="101" t="s">
        <v>15</v>
      </c>
      <c r="C52" s="26" t="s">
        <v>147</v>
      </c>
      <c r="D52" s="88"/>
      <c r="E52" s="86">
        <f>SUM(E53:E54)</f>
        <v>3950120000</v>
      </c>
      <c r="F52" s="102">
        <f>SUM(F53:F54)</f>
        <v>0</v>
      </c>
      <c r="G52" s="87">
        <f>SUM(G53:G54)</f>
        <v>0</v>
      </c>
      <c r="H52" s="6"/>
      <c r="I52" s="81"/>
    </row>
    <row r="53" spans="1:9" ht="14.25" customHeight="1" hidden="1">
      <c r="A53" s="27" t="s">
        <v>56</v>
      </c>
      <c r="B53" s="128"/>
      <c r="C53" s="30" t="s">
        <v>148</v>
      </c>
      <c r="D53" s="88"/>
      <c r="E53" s="93">
        <v>3950120000</v>
      </c>
      <c r="F53" s="131"/>
      <c r="G53" s="93">
        <v>0</v>
      </c>
      <c r="H53" s="6"/>
      <c r="I53" s="81"/>
    </row>
    <row r="54" spans="1:9" ht="14.25" customHeight="1" hidden="1">
      <c r="A54" s="27" t="s">
        <v>155</v>
      </c>
      <c r="B54" s="128"/>
      <c r="C54" s="30" t="s">
        <v>149</v>
      </c>
      <c r="D54" s="95"/>
      <c r="E54" s="96">
        <v>0</v>
      </c>
      <c r="F54" s="132"/>
      <c r="G54" s="97">
        <v>0</v>
      </c>
      <c r="H54" s="6"/>
      <c r="I54" s="81"/>
    </row>
    <row r="55" spans="1:9" ht="14.25" customHeight="1">
      <c r="A55" s="25" t="s">
        <v>156</v>
      </c>
      <c r="B55" s="101" t="s">
        <v>33</v>
      </c>
      <c r="C55" s="26" t="s">
        <v>49</v>
      </c>
      <c r="D55" s="85"/>
      <c r="E55" s="86">
        <f>SUM(E56:E59)</f>
        <v>1920000000</v>
      </c>
      <c r="F55" s="102">
        <f>SUM(F56:F59)</f>
        <v>3200050000</v>
      </c>
      <c r="G55" s="87">
        <f>SUM(G56:G59)</f>
        <v>3200050000</v>
      </c>
      <c r="H55" s="6"/>
      <c r="I55" s="81"/>
    </row>
    <row r="56" spans="1:9" ht="14.25" customHeight="1">
      <c r="A56" s="27" t="s">
        <v>157</v>
      </c>
      <c r="B56" s="122" t="s">
        <v>8</v>
      </c>
      <c r="C56" s="28" t="s">
        <v>150</v>
      </c>
      <c r="D56" s="85"/>
      <c r="E56" s="86">
        <v>0</v>
      </c>
      <c r="F56" s="102"/>
      <c r="G56" s="87">
        <v>0</v>
      </c>
      <c r="H56" s="6"/>
      <c r="I56" s="81"/>
    </row>
    <row r="57" spans="1:9" ht="14.25" customHeight="1">
      <c r="A57" s="27" t="s">
        <v>158</v>
      </c>
      <c r="B57" s="122" t="s">
        <v>9</v>
      </c>
      <c r="C57" s="28" t="s">
        <v>151</v>
      </c>
      <c r="D57" s="88"/>
      <c r="E57" s="89">
        <v>0</v>
      </c>
      <c r="F57" s="103"/>
      <c r="G57" s="90">
        <v>0</v>
      </c>
      <c r="H57" s="6"/>
      <c r="I57" s="81"/>
    </row>
    <row r="58" spans="1:9" ht="14.25" customHeight="1">
      <c r="A58" s="27" t="s">
        <v>159</v>
      </c>
      <c r="B58" s="122" t="s">
        <v>20</v>
      </c>
      <c r="C58" s="28" t="s">
        <v>53</v>
      </c>
      <c r="D58" s="88"/>
      <c r="E58" s="89">
        <v>1920000000</v>
      </c>
      <c r="F58" s="103">
        <v>3200050000</v>
      </c>
      <c r="G58" s="90">
        <v>3200050000</v>
      </c>
      <c r="H58" s="6"/>
      <c r="I58" s="81"/>
    </row>
    <row r="59" spans="1:9" ht="14.25" customHeight="1" hidden="1">
      <c r="A59" s="27" t="s">
        <v>160</v>
      </c>
      <c r="B59" s="122" t="s">
        <v>22</v>
      </c>
      <c r="C59" s="28" t="s">
        <v>152</v>
      </c>
      <c r="D59" s="88"/>
      <c r="E59" s="89">
        <v>0</v>
      </c>
      <c r="F59" s="103"/>
      <c r="G59" s="90">
        <v>0</v>
      </c>
      <c r="H59" s="6"/>
      <c r="I59" s="81"/>
    </row>
    <row r="60" spans="1:9" ht="14.25" customHeight="1">
      <c r="A60" s="25" t="s">
        <v>161</v>
      </c>
      <c r="B60" s="101" t="s">
        <v>37</v>
      </c>
      <c r="C60" s="26" t="s">
        <v>153</v>
      </c>
      <c r="D60" s="85"/>
      <c r="E60" s="86">
        <f>SUM(E61:E63)</f>
        <v>370921078</v>
      </c>
      <c r="F60" s="102">
        <f>SUM(F61:F63)</f>
        <v>61558302</v>
      </c>
      <c r="G60" s="87">
        <f>SUM(G61:G63)</f>
        <v>244578872</v>
      </c>
      <c r="H60" s="6"/>
      <c r="I60" s="81"/>
    </row>
    <row r="61" spans="1:9" ht="14.25" customHeight="1">
      <c r="A61" s="27" t="s">
        <v>162</v>
      </c>
      <c r="B61" s="122" t="s">
        <v>8</v>
      </c>
      <c r="C61" s="28" t="s">
        <v>57</v>
      </c>
      <c r="D61" s="88"/>
      <c r="E61" s="89">
        <v>370921078</v>
      </c>
      <c r="F61" s="103">
        <v>61558302</v>
      </c>
      <c r="G61" s="90">
        <v>244578872</v>
      </c>
      <c r="H61" s="6"/>
      <c r="I61" s="81"/>
    </row>
    <row r="62" spans="1:9" ht="14.25" customHeight="1">
      <c r="A62" s="27" t="s">
        <v>163</v>
      </c>
      <c r="B62" s="122" t="s">
        <v>9</v>
      </c>
      <c r="C62" s="28" t="s">
        <v>154</v>
      </c>
      <c r="D62" s="85"/>
      <c r="E62" s="86">
        <v>0</v>
      </c>
      <c r="F62" s="102"/>
      <c r="G62" s="90">
        <v>0</v>
      </c>
      <c r="H62" s="6"/>
      <c r="I62" s="81"/>
    </row>
    <row r="63" spans="1:9" ht="14.25" customHeight="1">
      <c r="A63" s="98" t="s">
        <v>164</v>
      </c>
      <c r="B63" s="129" t="s">
        <v>20</v>
      </c>
      <c r="C63" s="126" t="s">
        <v>153</v>
      </c>
      <c r="D63" s="160"/>
      <c r="E63" s="162">
        <v>0</v>
      </c>
      <c r="F63" s="164"/>
      <c r="G63" s="165">
        <v>0</v>
      </c>
      <c r="H63" s="6"/>
      <c r="I63" s="81"/>
    </row>
    <row r="64" spans="1:9" ht="17.25" customHeight="1" thickBot="1">
      <c r="A64" s="32" t="s">
        <v>258</v>
      </c>
      <c r="B64" s="125"/>
      <c r="C64" s="33" t="s">
        <v>195</v>
      </c>
      <c r="D64" s="34"/>
      <c r="E64" s="78">
        <f>E10+E34</f>
        <v>243945935402</v>
      </c>
      <c r="F64" s="78">
        <f>F10+F34</f>
        <v>313071168804</v>
      </c>
      <c r="G64" s="35">
        <f>G10+G34</f>
        <v>314146392725</v>
      </c>
      <c r="H64" s="6"/>
      <c r="I64" s="81"/>
    </row>
    <row r="65" spans="4:9" ht="15" customHeight="1" thickTop="1">
      <c r="D65" s="5"/>
      <c r="E65" s="117">
        <f>E64-E111</f>
        <v>0</v>
      </c>
      <c r="F65" s="146">
        <f>F64-F111</f>
        <v>0</v>
      </c>
      <c r="G65" s="146">
        <f>G64-G111</f>
        <v>0</v>
      </c>
      <c r="H65" s="6"/>
      <c r="I65" s="81"/>
    </row>
    <row r="66" spans="4:9" ht="15" customHeight="1">
      <c r="D66" s="5"/>
      <c r="E66" s="117"/>
      <c r="F66" s="146"/>
      <c r="G66" s="146"/>
      <c r="H66" s="6"/>
      <c r="I66" s="81"/>
    </row>
    <row r="67" spans="4:9" ht="15" customHeight="1">
      <c r="D67" s="5"/>
      <c r="E67" s="117"/>
      <c r="F67" s="146"/>
      <c r="G67" s="146"/>
      <c r="H67" s="6"/>
      <c r="I67" s="81"/>
    </row>
    <row r="68" spans="1:9" ht="15" customHeight="1">
      <c r="A68" s="1" t="str">
        <f>A1</f>
        <v>Công ty Cổ phần VITALY</v>
      </c>
      <c r="B68" s="37"/>
      <c r="C68" s="36"/>
      <c r="D68" s="37"/>
      <c r="E68" s="38"/>
      <c r="F68" s="38"/>
      <c r="G68" s="38"/>
      <c r="H68" s="6"/>
      <c r="I68" s="81"/>
    </row>
    <row r="69" spans="1:9" ht="15" customHeight="1">
      <c r="A69" s="71" t="s">
        <v>229</v>
      </c>
      <c r="B69" s="40"/>
      <c r="C69" s="39"/>
      <c r="D69" s="40"/>
      <c r="E69" s="41"/>
      <c r="F69" s="41"/>
      <c r="G69" s="41"/>
      <c r="H69" s="6"/>
      <c r="I69" s="81"/>
    </row>
    <row r="70" spans="1:9" ht="15" customHeight="1">
      <c r="A70" s="3" t="str">
        <f>A3</f>
        <v>Cho giai đoạn từ ngày 01 tháng 01 đến ngày 31 tháng 03 năm 2007</v>
      </c>
      <c r="B70" s="124"/>
      <c r="C70" s="42"/>
      <c r="D70" s="42"/>
      <c r="E70" s="43"/>
      <c r="F70" s="43"/>
      <c r="G70" s="43"/>
      <c r="H70" s="6"/>
      <c r="I70" s="81"/>
    </row>
    <row r="71" spans="4:9" ht="13.5" thickBot="1">
      <c r="D71" s="5"/>
      <c r="E71" s="6"/>
      <c r="F71" s="6"/>
      <c r="G71" s="6"/>
      <c r="H71" s="6"/>
      <c r="I71" s="81"/>
    </row>
    <row r="72" spans="1:9" ht="29.25" customHeight="1" thickTop="1">
      <c r="A72" s="44" t="s">
        <v>2</v>
      </c>
      <c r="B72" s="45"/>
      <c r="C72" s="46" t="s">
        <v>58</v>
      </c>
      <c r="D72" s="20" t="s">
        <v>4</v>
      </c>
      <c r="E72" s="76" t="s">
        <v>97</v>
      </c>
      <c r="F72" s="76" t="s">
        <v>265</v>
      </c>
      <c r="G72" s="21" t="s">
        <v>97</v>
      </c>
      <c r="H72" s="6"/>
      <c r="I72" s="81"/>
    </row>
    <row r="73" spans="1:9" ht="15" customHeight="1">
      <c r="A73" s="22" t="s">
        <v>59</v>
      </c>
      <c r="B73" s="47"/>
      <c r="C73" s="48" t="s">
        <v>60</v>
      </c>
      <c r="D73" s="49">
        <v>3</v>
      </c>
      <c r="E73" s="79">
        <v>5</v>
      </c>
      <c r="F73" s="79">
        <v>4</v>
      </c>
      <c r="G73" s="50">
        <v>5</v>
      </c>
      <c r="H73" s="6"/>
      <c r="I73" s="81"/>
    </row>
    <row r="74" spans="1:9" ht="15" customHeight="1">
      <c r="A74" s="64" t="s">
        <v>61</v>
      </c>
      <c r="B74" s="123" t="s">
        <v>217</v>
      </c>
      <c r="C74" s="65" t="s">
        <v>194</v>
      </c>
      <c r="D74" s="99"/>
      <c r="E74" s="100">
        <f>E75+E86</f>
        <v>202413750897</v>
      </c>
      <c r="F74" s="100">
        <f>F75+F86</f>
        <v>268607211685</v>
      </c>
      <c r="G74" s="84">
        <f>G75+G86</f>
        <v>269993348884</v>
      </c>
      <c r="H74" s="6"/>
      <c r="I74" s="81"/>
    </row>
    <row r="75" spans="1:9" ht="14.25" customHeight="1">
      <c r="A75" s="25" t="s">
        <v>62</v>
      </c>
      <c r="B75" s="101" t="s">
        <v>6</v>
      </c>
      <c r="C75" s="26" t="s">
        <v>63</v>
      </c>
      <c r="D75" s="88"/>
      <c r="E75" s="102">
        <f>SUM(E76:E84)</f>
        <v>164217568908</v>
      </c>
      <c r="F75" s="102">
        <f>SUM(F76:F85)</f>
        <v>209168451059</v>
      </c>
      <c r="G75" s="87">
        <f>SUM(G76:G84)</f>
        <v>211243764693</v>
      </c>
      <c r="H75" s="6"/>
      <c r="I75" s="81"/>
    </row>
    <row r="76" spans="1:9" ht="14.25" customHeight="1">
      <c r="A76" s="27" t="s">
        <v>64</v>
      </c>
      <c r="B76" s="122" t="s">
        <v>8</v>
      </c>
      <c r="C76" s="28" t="s">
        <v>165</v>
      </c>
      <c r="D76" s="88"/>
      <c r="E76" s="103">
        <f>73853316354+13175618784</f>
        <v>87028935138</v>
      </c>
      <c r="F76" s="103">
        <f>88921565862+22511842888</f>
        <v>111433408750</v>
      </c>
      <c r="G76" s="90">
        <v>116389830647</v>
      </c>
      <c r="H76" s="6"/>
      <c r="I76" s="81"/>
    </row>
    <row r="77" spans="1:9" ht="14.25" customHeight="1">
      <c r="A77" s="27" t="s">
        <v>65</v>
      </c>
      <c r="B77" s="122" t="s">
        <v>9</v>
      </c>
      <c r="C77" s="28" t="s">
        <v>198</v>
      </c>
      <c r="D77" s="88"/>
      <c r="E77" s="103">
        <v>64139114590</v>
      </c>
      <c r="F77" s="103">
        <v>60965041524</v>
      </c>
      <c r="G77" s="90">
        <v>62575655131</v>
      </c>
      <c r="H77" s="6"/>
      <c r="I77" s="81"/>
    </row>
    <row r="78" spans="1:9" ht="14.25" customHeight="1">
      <c r="A78" s="27" t="s">
        <v>66</v>
      </c>
      <c r="B78" s="122" t="s">
        <v>20</v>
      </c>
      <c r="C78" s="28" t="s">
        <v>68</v>
      </c>
      <c r="D78" s="88"/>
      <c r="E78" s="103">
        <v>329763100</v>
      </c>
      <c r="F78" s="103">
        <v>303392728</v>
      </c>
      <c r="G78" s="90">
        <v>202375548</v>
      </c>
      <c r="H78" s="6"/>
      <c r="I78" s="81"/>
    </row>
    <row r="79" spans="1:9" ht="14.25" customHeight="1">
      <c r="A79" s="27" t="s">
        <v>67</v>
      </c>
      <c r="B79" s="122" t="s">
        <v>22</v>
      </c>
      <c r="C79" s="28" t="s">
        <v>199</v>
      </c>
      <c r="D79" s="88"/>
      <c r="E79" s="103">
        <f>806240968</f>
        <v>806240968</v>
      </c>
      <c r="F79" s="103">
        <v>830216119</v>
      </c>
      <c r="G79" s="90">
        <v>503982597</v>
      </c>
      <c r="H79" s="6"/>
      <c r="I79" s="81"/>
    </row>
    <row r="80" spans="1:9" ht="14.25" customHeight="1">
      <c r="A80" s="27" t="s">
        <v>69</v>
      </c>
      <c r="B80" s="122" t="s">
        <v>29</v>
      </c>
      <c r="C80" s="28" t="s">
        <v>238</v>
      </c>
      <c r="D80" s="88"/>
      <c r="E80" s="104">
        <v>2231278912</v>
      </c>
      <c r="F80" s="103">
        <v>3695614779</v>
      </c>
      <c r="G80" s="29">
        <v>2312725529</v>
      </c>
      <c r="H80" s="6"/>
      <c r="I80" s="81"/>
    </row>
    <row r="81" spans="1:9" ht="14.25" customHeight="1">
      <c r="A81" s="27" t="s">
        <v>70</v>
      </c>
      <c r="B81" s="122" t="s">
        <v>72</v>
      </c>
      <c r="C81" s="28" t="s">
        <v>78</v>
      </c>
      <c r="D81" s="88"/>
      <c r="E81" s="103">
        <v>-297686151</v>
      </c>
      <c r="F81" s="103">
        <v>4726402440</v>
      </c>
      <c r="G81" s="90">
        <v>4820785183</v>
      </c>
      <c r="H81" s="6"/>
      <c r="I81" s="81"/>
    </row>
    <row r="82" spans="1:9" ht="14.25" customHeight="1" hidden="1">
      <c r="A82" s="27" t="s">
        <v>71</v>
      </c>
      <c r="B82" s="122" t="s">
        <v>74</v>
      </c>
      <c r="C82" s="28" t="s">
        <v>166</v>
      </c>
      <c r="D82" s="88"/>
      <c r="E82" s="104">
        <v>0</v>
      </c>
      <c r="F82" s="103"/>
      <c r="G82" s="29"/>
      <c r="H82" s="6"/>
      <c r="I82" s="81"/>
    </row>
    <row r="83" spans="1:9" ht="14.25" customHeight="1" hidden="1">
      <c r="A83" s="27" t="s">
        <v>73</v>
      </c>
      <c r="B83" s="122" t="s">
        <v>115</v>
      </c>
      <c r="C83" s="28" t="s">
        <v>167</v>
      </c>
      <c r="D83" s="88"/>
      <c r="E83" s="104">
        <v>0</v>
      </c>
      <c r="F83" s="103"/>
      <c r="G83" s="29"/>
      <c r="H83" s="6"/>
      <c r="I83" s="81"/>
    </row>
    <row r="84" spans="1:9" s="191" customFormat="1" ht="14.25" customHeight="1">
      <c r="A84" s="183" t="s">
        <v>168</v>
      </c>
      <c r="B84" s="184" t="s">
        <v>74</v>
      </c>
      <c r="C84" s="185" t="s">
        <v>75</v>
      </c>
      <c r="D84" s="186"/>
      <c r="E84" s="187">
        <f>23155541135-13175618784</f>
        <v>9979922351</v>
      </c>
      <c r="F84" s="187">
        <f>160474320+384544778+51835163+10337520458+16280000000</f>
        <v>27214374719</v>
      </c>
      <c r="G84" s="188">
        <v>24438410058</v>
      </c>
      <c r="H84" s="189"/>
      <c r="I84" s="190"/>
    </row>
    <row r="85" spans="1:9" ht="14.25" customHeight="1" hidden="1">
      <c r="A85" s="27" t="s">
        <v>76</v>
      </c>
      <c r="B85" s="122" t="s">
        <v>72</v>
      </c>
      <c r="C85" s="28" t="s">
        <v>239</v>
      </c>
      <c r="D85" s="88"/>
      <c r="E85" s="103"/>
      <c r="F85" s="103"/>
      <c r="G85" s="90">
        <v>0</v>
      </c>
      <c r="H85" s="6"/>
      <c r="I85" s="81"/>
    </row>
    <row r="86" spans="1:9" ht="14.25" customHeight="1">
      <c r="A86" s="25" t="s">
        <v>240</v>
      </c>
      <c r="B86" s="101" t="s">
        <v>11</v>
      </c>
      <c r="C86" s="26" t="s">
        <v>77</v>
      </c>
      <c r="D86" s="88"/>
      <c r="E86" s="102">
        <f>SUM(E87:E91)</f>
        <v>38196181989</v>
      </c>
      <c r="F86" s="102">
        <f>SUM(F87:F92)</f>
        <v>59438760626</v>
      </c>
      <c r="G86" s="87">
        <f>SUM(G87:G92)</f>
        <v>58749584191</v>
      </c>
      <c r="H86" s="6"/>
      <c r="I86" s="81"/>
    </row>
    <row r="87" spans="1:9" ht="14.25" customHeight="1" hidden="1">
      <c r="A87" s="27" t="s">
        <v>241</v>
      </c>
      <c r="B87" s="122" t="s">
        <v>8</v>
      </c>
      <c r="C87" s="28" t="s">
        <v>169</v>
      </c>
      <c r="D87" s="88"/>
      <c r="E87" s="103">
        <v>0</v>
      </c>
      <c r="F87" s="103"/>
      <c r="G87" s="90">
        <v>0</v>
      </c>
      <c r="H87" s="6"/>
      <c r="I87" s="81"/>
    </row>
    <row r="88" spans="1:9" ht="14.25" customHeight="1" hidden="1">
      <c r="A88" s="27" t="s">
        <v>242</v>
      </c>
      <c r="B88" s="122" t="s">
        <v>9</v>
      </c>
      <c r="C88" s="28" t="s">
        <v>191</v>
      </c>
      <c r="D88" s="88"/>
      <c r="E88" s="103">
        <v>0</v>
      </c>
      <c r="F88" s="103"/>
      <c r="G88" s="90">
        <v>0</v>
      </c>
      <c r="H88" s="6"/>
      <c r="I88" s="81"/>
    </row>
    <row r="89" spans="1:9" ht="14.25" customHeight="1" hidden="1">
      <c r="A89" s="27" t="s">
        <v>230</v>
      </c>
      <c r="B89" s="122" t="s">
        <v>9</v>
      </c>
      <c r="C89" s="28" t="s">
        <v>170</v>
      </c>
      <c r="D89" s="88"/>
      <c r="E89" s="103"/>
      <c r="F89" s="103"/>
      <c r="G89" s="90">
        <v>0</v>
      </c>
      <c r="H89" s="6"/>
      <c r="I89" s="81"/>
    </row>
    <row r="90" spans="1:9" ht="14.25" customHeight="1">
      <c r="A90" s="27" t="s">
        <v>243</v>
      </c>
      <c r="B90" s="122" t="s">
        <v>8</v>
      </c>
      <c r="C90" s="28" t="s">
        <v>171</v>
      </c>
      <c r="D90" s="88"/>
      <c r="E90" s="103">
        <v>38196181989</v>
      </c>
      <c r="F90" s="103">
        <v>59408170627</v>
      </c>
      <c r="G90" s="90">
        <v>58708170627</v>
      </c>
      <c r="H90" s="6"/>
      <c r="I90" s="81"/>
    </row>
    <row r="91" spans="1:9" ht="14.25" customHeight="1" hidden="1">
      <c r="A91" s="27" t="s">
        <v>244</v>
      </c>
      <c r="B91" s="122" t="s">
        <v>22</v>
      </c>
      <c r="C91" s="28" t="s">
        <v>172</v>
      </c>
      <c r="D91" s="88"/>
      <c r="E91" s="103">
        <v>0</v>
      </c>
      <c r="F91" s="103"/>
      <c r="G91" s="90"/>
      <c r="H91" s="6"/>
      <c r="I91" s="81"/>
    </row>
    <row r="92" spans="1:9" ht="14.25" customHeight="1">
      <c r="A92" s="27" t="s">
        <v>245</v>
      </c>
      <c r="B92" s="122" t="s">
        <v>9</v>
      </c>
      <c r="C92" s="28" t="s">
        <v>246</v>
      </c>
      <c r="D92" s="88"/>
      <c r="E92" s="103"/>
      <c r="F92" s="103">
        <v>30589999</v>
      </c>
      <c r="G92" s="90">
        <v>41413564</v>
      </c>
      <c r="H92" s="6"/>
      <c r="I92" s="81"/>
    </row>
    <row r="93" spans="1:9" ht="14.25" customHeight="1" hidden="1">
      <c r="A93" s="27" t="s">
        <v>247</v>
      </c>
      <c r="B93" s="122" t="s">
        <v>72</v>
      </c>
      <c r="C93" s="28" t="s">
        <v>248</v>
      </c>
      <c r="D93" s="88"/>
      <c r="E93" s="103"/>
      <c r="F93" s="103"/>
      <c r="G93" s="90"/>
      <c r="H93" s="6"/>
      <c r="I93" s="81"/>
    </row>
    <row r="94" spans="1:9" ht="14.25" customHeight="1">
      <c r="A94" s="25" t="s">
        <v>79</v>
      </c>
      <c r="B94" s="101" t="s">
        <v>39</v>
      </c>
      <c r="C94" s="26" t="s">
        <v>193</v>
      </c>
      <c r="D94" s="85"/>
      <c r="E94" s="102">
        <f>E95+E107</f>
        <v>41532184505</v>
      </c>
      <c r="F94" s="135">
        <f>F95+F107</f>
        <v>44463957119</v>
      </c>
      <c r="G94" s="87">
        <f>G95+G107</f>
        <v>44153043841</v>
      </c>
      <c r="H94" s="6"/>
      <c r="I94" s="81"/>
    </row>
    <row r="95" spans="1:9" ht="14.25" customHeight="1">
      <c r="A95" s="25" t="s">
        <v>80</v>
      </c>
      <c r="B95" s="101" t="s">
        <v>6</v>
      </c>
      <c r="C95" s="26" t="s">
        <v>173</v>
      </c>
      <c r="D95" s="85"/>
      <c r="E95" s="102">
        <f>SUM(E96:E104)</f>
        <v>41633974505</v>
      </c>
      <c r="F95" s="135">
        <f>SUM(F96:F105)</f>
        <v>42791175346</v>
      </c>
      <c r="G95" s="87">
        <f>SUM(G96:G105)</f>
        <v>42388692068</v>
      </c>
      <c r="H95" s="6"/>
      <c r="I95" s="81"/>
    </row>
    <row r="96" spans="1:9" ht="14.25" customHeight="1">
      <c r="A96" s="27" t="s">
        <v>81</v>
      </c>
      <c r="B96" s="122" t="s">
        <v>8</v>
      </c>
      <c r="C96" s="28" t="s">
        <v>174</v>
      </c>
      <c r="D96" s="88"/>
      <c r="E96" s="103">
        <v>40000000000</v>
      </c>
      <c r="F96" s="136">
        <v>40000000000</v>
      </c>
      <c r="G96" s="90">
        <v>40000000000</v>
      </c>
      <c r="H96" s="6"/>
      <c r="I96" s="81"/>
    </row>
    <row r="97" spans="1:9" ht="14.25" customHeight="1">
      <c r="A97" s="27" t="s">
        <v>82</v>
      </c>
      <c r="B97" s="122" t="s">
        <v>9</v>
      </c>
      <c r="C97" s="28" t="s">
        <v>175</v>
      </c>
      <c r="D97" s="88"/>
      <c r="E97" s="103">
        <v>0</v>
      </c>
      <c r="F97" s="136"/>
      <c r="G97" s="90">
        <v>0</v>
      </c>
      <c r="H97" s="6"/>
      <c r="I97" s="81"/>
    </row>
    <row r="98" spans="1:9" ht="14.25" customHeight="1">
      <c r="A98" s="27" t="s">
        <v>84</v>
      </c>
      <c r="B98" s="122" t="s">
        <v>20</v>
      </c>
      <c r="C98" s="28" t="s">
        <v>249</v>
      </c>
      <c r="D98" s="88"/>
      <c r="E98" s="103">
        <v>0</v>
      </c>
      <c r="F98" s="136"/>
      <c r="G98" s="90">
        <v>0</v>
      </c>
      <c r="H98" s="6"/>
      <c r="I98" s="81"/>
    </row>
    <row r="99" spans="1:9" ht="14.25" customHeight="1" hidden="1">
      <c r="A99" s="27" t="s">
        <v>85</v>
      </c>
      <c r="B99" s="122" t="s">
        <v>22</v>
      </c>
      <c r="C99" s="28" t="s">
        <v>250</v>
      </c>
      <c r="D99" s="88"/>
      <c r="E99" s="103">
        <v>0</v>
      </c>
      <c r="F99" s="136"/>
      <c r="G99" s="90">
        <v>0</v>
      </c>
      <c r="H99" s="6"/>
      <c r="I99" s="81"/>
    </row>
    <row r="100" spans="1:9" ht="14.25" customHeight="1" hidden="1">
      <c r="A100" s="27" t="s">
        <v>87</v>
      </c>
      <c r="B100" s="122" t="s">
        <v>29</v>
      </c>
      <c r="C100" s="28" t="s">
        <v>83</v>
      </c>
      <c r="D100" s="88"/>
      <c r="E100" s="103">
        <v>0</v>
      </c>
      <c r="F100" s="136"/>
      <c r="G100" s="90">
        <v>0</v>
      </c>
      <c r="H100" s="6"/>
      <c r="I100" s="81"/>
    </row>
    <row r="101" spans="1:9" ht="14.25" customHeight="1" hidden="1">
      <c r="A101" s="27" t="s">
        <v>89</v>
      </c>
      <c r="B101" s="122" t="s">
        <v>9</v>
      </c>
      <c r="C101" s="28" t="s">
        <v>176</v>
      </c>
      <c r="D101" s="88"/>
      <c r="E101" s="103">
        <v>156446319</v>
      </c>
      <c r="F101" s="136"/>
      <c r="G101" s="90">
        <v>0</v>
      </c>
      <c r="H101" s="6"/>
      <c r="I101" s="81"/>
    </row>
    <row r="102" spans="1:9" ht="14.25" customHeight="1">
      <c r="A102" s="27" t="s">
        <v>180</v>
      </c>
      <c r="B102" s="122" t="s">
        <v>22</v>
      </c>
      <c r="C102" s="28" t="s">
        <v>86</v>
      </c>
      <c r="D102" s="88"/>
      <c r="E102" s="103">
        <v>77528186</v>
      </c>
      <c r="F102" s="136">
        <v>67200000</v>
      </c>
      <c r="G102" s="90">
        <v>67200000</v>
      </c>
      <c r="H102" s="6"/>
      <c r="I102" s="81"/>
    </row>
    <row r="103" spans="1:9" ht="14.25" customHeight="1">
      <c r="A103" s="27" t="s">
        <v>181</v>
      </c>
      <c r="B103" s="122" t="s">
        <v>29</v>
      </c>
      <c r="C103" s="28" t="s">
        <v>88</v>
      </c>
      <c r="D103" s="88"/>
      <c r="E103" s="103">
        <v>0</v>
      </c>
      <c r="F103" s="136"/>
      <c r="G103" s="90">
        <v>0</v>
      </c>
      <c r="H103" s="6"/>
      <c r="I103" s="81"/>
    </row>
    <row r="104" spans="1:9" ht="14.25" customHeight="1" hidden="1">
      <c r="A104" s="27" t="s">
        <v>182</v>
      </c>
      <c r="B104" s="122" t="s">
        <v>22</v>
      </c>
      <c r="C104" s="28" t="s">
        <v>177</v>
      </c>
      <c r="D104" s="88"/>
      <c r="E104" s="103">
        <v>1400000000</v>
      </c>
      <c r="F104" s="136"/>
      <c r="G104" s="90"/>
      <c r="H104" s="6"/>
      <c r="I104" s="81"/>
    </row>
    <row r="105" spans="1:9" s="175" customFormat="1" ht="14.25" customHeight="1">
      <c r="A105" s="173" t="s">
        <v>90</v>
      </c>
      <c r="B105" s="177" t="s">
        <v>72</v>
      </c>
      <c r="C105" s="174" t="s">
        <v>251</v>
      </c>
      <c r="D105" s="178"/>
      <c r="E105" s="179"/>
      <c r="F105" s="180">
        <v>2723975346</v>
      </c>
      <c r="G105" s="181">
        <v>2321492068</v>
      </c>
      <c r="H105" s="182"/>
      <c r="I105" s="176"/>
    </row>
    <row r="106" spans="1:9" ht="14.25" customHeight="1" hidden="1">
      <c r="A106" s="27" t="s">
        <v>91</v>
      </c>
      <c r="B106" s="122"/>
      <c r="C106" s="28" t="s">
        <v>252</v>
      </c>
      <c r="D106" s="88"/>
      <c r="E106" s="103"/>
      <c r="F106" s="136"/>
      <c r="G106" s="90"/>
      <c r="H106" s="6"/>
      <c r="I106" s="81"/>
    </row>
    <row r="107" spans="1:9" ht="14.25" customHeight="1">
      <c r="A107" s="25" t="s">
        <v>94</v>
      </c>
      <c r="B107" s="101" t="s">
        <v>11</v>
      </c>
      <c r="C107" s="26" t="s">
        <v>178</v>
      </c>
      <c r="D107" s="85"/>
      <c r="E107" s="102">
        <f>SUM(E108:E110)</f>
        <v>-101790000</v>
      </c>
      <c r="F107" s="135">
        <f>SUM(F108:F110)</f>
        <v>1672781773</v>
      </c>
      <c r="G107" s="87">
        <f>SUM(G108:G110)</f>
        <v>1764351773</v>
      </c>
      <c r="H107" s="6"/>
      <c r="I107" s="81"/>
    </row>
    <row r="108" spans="1:9" ht="14.25" customHeight="1">
      <c r="A108" s="27" t="s">
        <v>253</v>
      </c>
      <c r="B108" s="122" t="s">
        <v>8</v>
      </c>
      <c r="C108" s="28" t="s">
        <v>92</v>
      </c>
      <c r="D108" s="88"/>
      <c r="E108" s="103">
        <f>-64290000-37500000</f>
        <v>-101790000</v>
      </c>
      <c r="F108" s="136">
        <v>1672781773</v>
      </c>
      <c r="G108" s="90">
        <v>1764351773</v>
      </c>
      <c r="H108" s="6"/>
      <c r="I108" s="81"/>
    </row>
    <row r="109" spans="1:9" ht="14.25" customHeight="1">
      <c r="A109" s="27" t="s">
        <v>254</v>
      </c>
      <c r="B109" s="122" t="s">
        <v>9</v>
      </c>
      <c r="C109" s="28" t="s">
        <v>179</v>
      </c>
      <c r="D109" s="88"/>
      <c r="E109" s="103"/>
      <c r="F109" s="136"/>
      <c r="G109" s="90">
        <v>0</v>
      </c>
      <c r="H109" s="6"/>
      <c r="I109" s="81"/>
    </row>
    <row r="110" spans="1:9" ht="14.25" customHeight="1">
      <c r="A110" s="98" t="s">
        <v>255</v>
      </c>
      <c r="B110" s="129" t="s">
        <v>20</v>
      </c>
      <c r="C110" s="126" t="s">
        <v>93</v>
      </c>
      <c r="D110" s="160"/>
      <c r="E110" s="10"/>
      <c r="F110" s="161"/>
      <c r="G110" s="163">
        <v>0</v>
      </c>
      <c r="H110" s="6"/>
      <c r="I110" s="81"/>
    </row>
    <row r="111" spans="1:9" ht="17.25" customHeight="1" thickBot="1">
      <c r="A111" s="32" t="s">
        <v>256</v>
      </c>
      <c r="B111" s="125"/>
      <c r="C111" s="33" t="s">
        <v>192</v>
      </c>
      <c r="D111" s="34"/>
      <c r="E111" s="78">
        <f>E74+E94</f>
        <v>243945935402</v>
      </c>
      <c r="F111" s="78">
        <f>F74+F94</f>
        <v>313071168804</v>
      </c>
      <c r="G111" s="35">
        <f>G74+G94</f>
        <v>314146392725</v>
      </c>
      <c r="H111" s="6"/>
      <c r="I111" s="81"/>
    </row>
    <row r="112" spans="1:7" ht="15" customHeight="1" thickTop="1">
      <c r="A112" s="51"/>
      <c r="B112" s="53"/>
      <c r="C112" s="52"/>
      <c r="D112" s="53"/>
      <c r="E112" s="9"/>
      <c r="F112" s="147">
        <f>F111-F64</f>
        <v>0</v>
      </c>
      <c r="G112" s="147">
        <f>G111-G64</f>
        <v>0</v>
      </c>
    </row>
    <row r="113" spans="1:7" ht="21" customHeight="1">
      <c r="A113" s="293" t="s">
        <v>95</v>
      </c>
      <c r="B113" s="293"/>
      <c r="C113" s="293"/>
      <c r="D113" s="293"/>
      <c r="E113" s="293"/>
      <c r="F113" s="293"/>
      <c r="G113" s="293"/>
    </row>
    <row r="114" spans="4:6" ht="15" customHeight="1" thickBot="1">
      <c r="D114" s="54"/>
      <c r="F114" s="6"/>
    </row>
    <row r="115" spans="1:7" ht="27.75" customHeight="1" thickTop="1">
      <c r="A115" s="75"/>
      <c r="B115" s="289" t="s">
        <v>96</v>
      </c>
      <c r="C115" s="290"/>
      <c r="D115" s="55" t="s">
        <v>4</v>
      </c>
      <c r="E115" s="80" t="s">
        <v>97</v>
      </c>
      <c r="F115" s="76" t="s">
        <v>265</v>
      </c>
      <c r="G115" s="21" t="s">
        <v>97</v>
      </c>
    </row>
    <row r="116" spans="1:7" ht="15" customHeight="1" hidden="1">
      <c r="A116" s="105" t="s">
        <v>8</v>
      </c>
      <c r="B116" s="138" t="s">
        <v>183</v>
      </c>
      <c r="C116" s="106"/>
      <c r="D116" s="107"/>
      <c r="E116" s="108"/>
      <c r="F116" s="137">
        <v>0</v>
      </c>
      <c r="G116" s="109">
        <v>0</v>
      </c>
    </row>
    <row r="117" spans="1:7" ht="15" customHeight="1" hidden="1">
      <c r="A117" s="110" t="s">
        <v>8</v>
      </c>
      <c r="B117" s="139" t="s">
        <v>98</v>
      </c>
      <c r="C117" s="7"/>
      <c r="D117" s="111"/>
      <c r="E117" s="9"/>
      <c r="F117" s="103">
        <v>0</v>
      </c>
      <c r="G117" s="90">
        <v>0</v>
      </c>
    </row>
    <row r="118" spans="1:7" ht="15" customHeight="1" hidden="1">
      <c r="A118" s="110" t="s">
        <v>20</v>
      </c>
      <c r="B118" s="139" t="s">
        <v>99</v>
      </c>
      <c r="C118" s="7"/>
      <c r="D118" s="111"/>
      <c r="E118" s="9"/>
      <c r="F118" s="103"/>
      <c r="G118" s="90"/>
    </row>
    <row r="119" spans="1:7" ht="15" customHeight="1">
      <c r="A119" s="110" t="s">
        <v>8</v>
      </c>
      <c r="B119" s="140" t="s">
        <v>100</v>
      </c>
      <c r="C119" s="7"/>
      <c r="D119" s="111"/>
      <c r="E119" s="9"/>
      <c r="F119" s="103">
        <v>990290629</v>
      </c>
      <c r="G119" s="90">
        <v>990290629</v>
      </c>
    </row>
    <row r="120" spans="1:7" ht="15" customHeight="1">
      <c r="A120" s="110" t="s">
        <v>9</v>
      </c>
      <c r="B120" s="167" t="s">
        <v>271</v>
      </c>
      <c r="C120" s="168"/>
      <c r="D120" s="169"/>
      <c r="E120" s="170">
        <v>110.3</v>
      </c>
      <c r="F120" s="171"/>
      <c r="G120" s="172"/>
    </row>
    <row r="121" spans="1:7" ht="15" customHeight="1">
      <c r="A121" s="110"/>
      <c r="B121" s="167" t="s">
        <v>268</v>
      </c>
      <c r="C121" s="168" t="s">
        <v>269</v>
      </c>
      <c r="D121" s="169"/>
      <c r="E121" s="170"/>
      <c r="F121" s="171">
        <f>247877.53+301.13</f>
        <v>248178.66</v>
      </c>
      <c r="G121" s="172">
        <v>12213.67</v>
      </c>
    </row>
    <row r="122" spans="1:7" ht="15" customHeight="1" thickBot="1">
      <c r="A122" s="153"/>
      <c r="B122" s="154" t="s">
        <v>268</v>
      </c>
      <c r="C122" s="155" t="s">
        <v>270</v>
      </c>
      <c r="D122" s="156"/>
      <c r="E122" s="157"/>
      <c r="F122" s="158">
        <f>1.33+47.62</f>
        <v>48.949999999999996</v>
      </c>
      <c r="G122" s="159">
        <v>48.89</v>
      </c>
    </row>
    <row r="123" spans="1:7" ht="15" customHeight="1" hidden="1" thickBot="1">
      <c r="A123" s="112" t="s">
        <v>9</v>
      </c>
      <c r="B123" s="141" t="s">
        <v>257</v>
      </c>
      <c r="C123" s="113"/>
      <c r="D123" s="114"/>
      <c r="E123" s="115"/>
      <c r="F123" s="115">
        <v>0</v>
      </c>
      <c r="G123" s="116"/>
    </row>
    <row r="124" spans="4:7" ht="9" customHeight="1" thickTop="1">
      <c r="D124" s="5"/>
      <c r="E124" s="6"/>
      <c r="F124" s="6"/>
      <c r="G124" s="6"/>
    </row>
    <row r="125" spans="2:7" ht="15" customHeight="1">
      <c r="B125" s="4"/>
      <c r="D125" s="5"/>
      <c r="E125" s="6"/>
      <c r="G125" s="60" t="s">
        <v>312</v>
      </c>
    </row>
    <row r="126" spans="1:7" ht="18" customHeight="1">
      <c r="A126" s="294" t="s">
        <v>267</v>
      </c>
      <c r="B126" s="294"/>
      <c r="C126" s="294"/>
      <c r="D126" s="294"/>
      <c r="E126" s="288" t="s">
        <v>266</v>
      </c>
      <c r="F126" s="288"/>
      <c r="G126" s="288"/>
    </row>
    <row r="127" spans="1:6" ht="15" customHeight="1">
      <c r="A127" s="56"/>
      <c r="B127" s="56"/>
      <c r="C127" s="56"/>
      <c r="D127" s="72"/>
      <c r="E127" s="144"/>
      <c r="F127" s="144"/>
    </row>
    <row r="128" spans="1:6" ht="15" customHeight="1">
      <c r="A128" s="56"/>
      <c r="B128" s="56"/>
      <c r="C128" s="56"/>
      <c r="D128" s="72"/>
      <c r="E128" s="144"/>
      <c r="F128" s="144"/>
    </row>
    <row r="130" spans="1:6" ht="15" customHeight="1">
      <c r="A130" s="56"/>
      <c r="B130" s="56"/>
      <c r="C130" s="56"/>
      <c r="D130" s="72"/>
      <c r="E130" s="144"/>
      <c r="F130" s="144"/>
    </row>
    <row r="131" spans="1:6" ht="15" customHeight="1">
      <c r="A131" s="56"/>
      <c r="B131" s="56"/>
      <c r="C131" s="56"/>
      <c r="D131" s="72"/>
      <c r="E131" s="144"/>
      <c r="F131" s="144"/>
    </row>
    <row r="132" spans="2:7" ht="15" customHeight="1">
      <c r="B132" s="72" t="s">
        <v>274</v>
      </c>
      <c r="C132" s="72"/>
      <c r="D132" s="72"/>
      <c r="E132" s="288"/>
      <c r="F132" s="288"/>
      <c r="G132" s="288"/>
    </row>
  </sheetData>
  <mergeCells count="7">
    <mergeCell ref="E132:G132"/>
    <mergeCell ref="B115:C115"/>
    <mergeCell ref="A5:G5"/>
    <mergeCell ref="A6:G6"/>
    <mergeCell ref="A113:G113"/>
    <mergeCell ref="A126:D126"/>
    <mergeCell ref="E126:G126"/>
  </mergeCells>
  <printOptions/>
  <pageMargins left="0.9" right="0.29" top="0.35" bottom="0.56" header="0.24" footer="0.36"/>
  <pageSetup firstPageNumber="1" useFirstPageNumber="1" horizontalDpi="600" verticalDpi="600" orientation="portrait" paperSize="9" r:id="rId1"/>
  <headerFooter alignWithMargins="0">
    <oddFooter>&amp;R&amp;"Times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103"/>
  <sheetViews>
    <sheetView defaultGridColor="0" colorId="12" workbookViewId="0" topLeftCell="A14">
      <selection activeCell="I23" sqref="I23"/>
    </sheetView>
  </sheetViews>
  <sheetFormatPr defaultColWidth="9.140625" defaultRowHeight="12.75"/>
  <cols>
    <col min="1" max="1" width="4.7109375" style="4" customWidth="1"/>
    <col min="2" max="2" width="3.00390625" style="4" customWidth="1"/>
    <col min="3" max="3" width="35.28125" style="4" customWidth="1"/>
    <col min="4" max="4" width="5.8515625" style="4" hidden="1" customWidth="1"/>
    <col min="5" max="6" width="12.8515625" style="4" customWidth="1"/>
    <col min="7" max="8" width="12.7109375" style="4" customWidth="1"/>
    <col min="9" max="9" width="9.140625" style="4" customWidth="1"/>
    <col min="10" max="10" width="10.7109375" style="4" bestFit="1" customWidth="1"/>
    <col min="11" max="11" width="10.421875" style="4" bestFit="1" customWidth="1"/>
    <col min="12" max="16384" width="9.140625" style="4" customWidth="1"/>
  </cols>
  <sheetData>
    <row r="1" spans="1:7" ht="12.75">
      <c r="A1" s="1" t="str">
        <f>BCDKT!A1</f>
        <v>Công ty Cổ phần VITALY</v>
      </c>
      <c r="B1" s="36"/>
      <c r="C1" s="36"/>
      <c r="D1" s="37"/>
      <c r="E1" s="37"/>
      <c r="F1" s="37"/>
      <c r="G1" s="37"/>
    </row>
    <row r="2" spans="1:7" ht="12.75">
      <c r="A2" s="2" t="s">
        <v>220</v>
      </c>
      <c r="B2" s="39"/>
      <c r="C2" s="39"/>
      <c r="D2" s="40"/>
      <c r="E2" s="40"/>
      <c r="F2" s="40"/>
      <c r="G2" s="40"/>
    </row>
    <row r="3" spans="1:8" ht="12.75">
      <c r="A3" s="3" t="str">
        <f>BCDKT!A3</f>
        <v>Cho giai đoạn từ ngày 01 tháng 01 đến ngày 31 tháng 03 năm 2007</v>
      </c>
      <c r="B3" s="57"/>
      <c r="C3" s="57"/>
      <c r="D3" s="58"/>
      <c r="E3" s="58"/>
      <c r="F3" s="58"/>
      <c r="G3" s="58"/>
      <c r="H3" s="10"/>
    </row>
    <row r="4" spans="1:7" ht="15">
      <c r="A4" s="15"/>
      <c r="B4" s="7"/>
      <c r="C4" s="7"/>
      <c r="D4" s="8"/>
      <c r="E4" s="8"/>
      <c r="F4" s="8"/>
      <c r="G4" s="8"/>
    </row>
    <row r="5" spans="1:8" ht="19.5">
      <c r="A5" s="295" t="s">
        <v>101</v>
      </c>
      <c r="B5" s="295"/>
      <c r="C5" s="295"/>
      <c r="D5" s="295"/>
      <c r="E5" s="295"/>
      <c r="F5" s="295"/>
      <c r="G5" s="295"/>
      <c r="H5" s="295"/>
    </row>
    <row r="6" spans="1:8" ht="18.75">
      <c r="A6" s="296" t="s">
        <v>315</v>
      </c>
      <c r="B6" s="296"/>
      <c r="C6" s="296"/>
      <c r="D6" s="296"/>
      <c r="E6" s="296"/>
      <c r="F6" s="296"/>
      <c r="G6" s="296"/>
      <c r="H6" s="296"/>
    </row>
    <row r="7" spans="1:7" ht="15.75">
      <c r="A7" s="59"/>
      <c r="B7" s="59"/>
      <c r="C7" s="59"/>
      <c r="D7" s="59"/>
      <c r="E7" s="59"/>
      <c r="F7" s="59"/>
      <c r="G7" s="59"/>
    </row>
    <row r="8" spans="4:8" ht="13.5" thickBot="1">
      <c r="D8" s="5"/>
      <c r="E8" s="60"/>
      <c r="F8" s="60"/>
      <c r="G8" s="60"/>
      <c r="H8" s="60" t="s">
        <v>1</v>
      </c>
    </row>
    <row r="9" spans="1:8" ht="30.75" customHeight="1" thickTop="1">
      <c r="A9" s="301" t="s">
        <v>200</v>
      </c>
      <c r="B9" s="304" t="s">
        <v>102</v>
      </c>
      <c r="C9" s="305"/>
      <c r="D9" s="286" t="s">
        <v>4</v>
      </c>
      <c r="E9" s="299" t="s">
        <v>313</v>
      </c>
      <c r="F9" s="300"/>
      <c r="G9" s="297" t="s">
        <v>314</v>
      </c>
      <c r="H9" s="298"/>
    </row>
    <row r="10" spans="1:8" ht="18" customHeight="1">
      <c r="A10" s="302"/>
      <c r="B10" s="306"/>
      <c r="C10" s="307"/>
      <c r="D10" s="287"/>
      <c r="E10" s="311" t="s">
        <v>126</v>
      </c>
      <c r="F10" s="312" t="s">
        <v>125</v>
      </c>
      <c r="G10" s="315" t="s">
        <v>126</v>
      </c>
      <c r="H10" s="316" t="s">
        <v>125</v>
      </c>
    </row>
    <row r="11" spans="1:8" ht="8.25" customHeight="1">
      <c r="A11" s="303"/>
      <c r="B11" s="308"/>
      <c r="C11" s="309"/>
      <c r="D11" s="310"/>
      <c r="E11" s="308"/>
      <c r="F11" s="310"/>
      <c r="G11" s="310"/>
      <c r="H11" s="317"/>
    </row>
    <row r="12" spans="1:8" ht="14.25" customHeight="1">
      <c r="A12" s="62">
        <v>1</v>
      </c>
      <c r="B12" s="313">
        <v>2</v>
      </c>
      <c r="C12" s="314"/>
      <c r="D12" s="63">
        <v>3</v>
      </c>
      <c r="E12" s="272">
        <v>4</v>
      </c>
      <c r="F12" s="274">
        <v>5</v>
      </c>
      <c r="G12" s="274">
        <v>6</v>
      </c>
      <c r="H12" s="236">
        <v>7</v>
      </c>
    </row>
    <row r="13" spans="1:8" ht="21.75" customHeight="1">
      <c r="A13" s="237" t="s">
        <v>103</v>
      </c>
      <c r="B13" s="238" t="s">
        <v>201</v>
      </c>
      <c r="C13" s="239" t="s">
        <v>184</v>
      </c>
      <c r="D13" s="240"/>
      <c r="E13" s="263">
        <f>33864928010+25369025004+274834181+11583947018</f>
        <v>71092734213</v>
      </c>
      <c r="F13" s="275">
        <v>68187157150</v>
      </c>
      <c r="G13" s="275">
        <f>E13</f>
        <v>71092734213</v>
      </c>
      <c r="H13" s="241">
        <f>F13</f>
        <v>68187157150</v>
      </c>
    </row>
    <row r="14" spans="1:8" ht="21.75" customHeight="1">
      <c r="A14" s="242" t="s">
        <v>104</v>
      </c>
      <c r="B14" s="243" t="s">
        <v>202</v>
      </c>
      <c r="C14" s="244" t="s">
        <v>105</v>
      </c>
      <c r="D14" s="245"/>
      <c r="E14" s="264"/>
      <c r="F14" s="276">
        <v>136526973</v>
      </c>
      <c r="G14" s="276"/>
      <c r="H14" s="246">
        <f>F14</f>
        <v>136526973</v>
      </c>
    </row>
    <row r="15" spans="1:8" ht="21.75" customHeight="1">
      <c r="A15" s="247">
        <v>10</v>
      </c>
      <c r="B15" s="248" t="s">
        <v>203</v>
      </c>
      <c r="C15" s="249" t="s">
        <v>186</v>
      </c>
      <c r="D15" s="250"/>
      <c r="E15" s="265">
        <f>E13-E14</f>
        <v>71092734213</v>
      </c>
      <c r="F15" s="265">
        <f>F13-F14</f>
        <v>68050630177</v>
      </c>
      <c r="G15" s="277">
        <f>G13-G14</f>
        <v>71092734213</v>
      </c>
      <c r="H15" s="251">
        <f>H13-H14</f>
        <v>68050630177</v>
      </c>
    </row>
    <row r="16" spans="1:11" ht="21.75" customHeight="1">
      <c r="A16" s="242">
        <v>11</v>
      </c>
      <c r="B16" s="243" t="s">
        <v>204</v>
      </c>
      <c r="C16" s="244" t="s">
        <v>106</v>
      </c>
      <c r="D16" s="245"/>
      <c r="E16" s="266">
        <f>29833795048+10827403062+220837525+23208541951</f>
        <v>64090577586</v>
      </c>
      <c r="F16" s="278">
        <v>61560966789</v>
      </c>
      <c r="G16" s="278">
        <f>E16</f>
        <v>64090577586</v>
      </c>
      <c r="H16" s="246">
        <f>F16</f>
        <v>61560966789</v>
      </c>
      <c r="K16" s="81"/>
    </row>
    <row r="17" spans="1:8" ht="21.75" customHeight="1">
      <c r="A17" s="247">
        <v>20</v>
      </c>
      <c r="B17" s="248" t="s">
        <v>205</v>
      </c>
      <c r="C17" s="249" t="s">
        <v>187</v>
      </c>
      <c r="D17" s="250"/>
      <c r="E17" s="265">
        <f>E15-E16</f>
        <v>7002156627</v>
      </c>
      <c r="F17" s="265">
        <f>F15-F16</f>
        <v>6489663388</v>
      </c>
      <c r="G17" s="277">
        <f>G15-G16</f>
        <v>7002156627</v>
      </c>
      <c r="H17" s="251">
        <f>H15-H16</f>
        <v>6489663388</v>
      </c>
    </row>
    <row r="18" spans="1:8" ht="21.75" customHeight="1">
      <c r="A18" s="242">
        <v>21</v>
      </c>
      <c r="B18" s="243" t="s">
        <v>206</v>
      </c>
      <c r="C18" s="244" t="s">
        <v>107</v>
      </c>
      <c r="D18" s="245"/>
      <c r="E18" s="266">
        <f>128931567+27530681</f>
        <v>156462248</v>
      </c>
      <c r="F18" s="278">
        <v>17456550</v>
      </c>
      <c r="G18" s="278">
        <f aca="true" t="shared" si="0" ref="G18:H22">E18</f>
        <v>156462248</v>
      </c>
      <c r="H18" s="246">
        <f t="shared" si="0"/>
        <v>17456550</v>
      </c>
    </row>
    <row r="19" spans="1:10" s="175" customFormat="1" ht="21.75" customHeight="1">
      <c r="A19" s="252">
        <v>22</v>
      </c>
      <c r="B19" s="253" t="s">
        <v>207</v>
      </c>
      <c r="C19" s="254" t="s">
        <v>108</v>
      </c>
      <c r="D19" s="255"/>
      <c r="E19" s="267">
        <f>2539038363+578038496</f>
        <v>3117076859</v>
      </c>
      <c r="F19" s="279">
        <v>3565536243</v>
      </c>
      <c r="G19" s="283">
        <f t="shared" si="0"/>
        <v>3117076859</v>
      </c>
      <c r="H19" s="256">
        <f t="shared" si="0"/>
        <v>3565536243</v>
      </c>
      <c r="J19" s="176"/>
    </row>
    <row r="20" spans="1:8" ht="21.75" customHeight="1">
      <c r="A20" s="257" t="s">
        <v>109</v>
      </c>
      <c r="B20" s="258"/>
      <c r="C20" s="259" t="s">
        <v>218</v>
      </c>
      <c r="D20" s="260"/>
      <c r="E20" s="268">
        <f>2411118890+502875915</f>
        <v>2913994805</v>
      </c>
      <c r="F20" s="280">
        <v>3560957650</v>
      </c>
      <c r="G20" s="280">
        <f t="shared" si="0"/>
        <v>2913994805</v>
      </c>
      <c r="H20" s="261">
        <f t="shared" si="0"/>
        <v>3560957650</v>
      </c>
    </row>
    <row r="21" spans="1:8" ht="21.75" customHeight="1">
      <c r="A21" s="242" t="s">
        <v>110</v>
      </c>
      <c r="B21" s="243" t="s">
        <v>208</v>
      </c>
      <c r="C21" s="244" t="s">
        <v>111</v>
      </c>
      <c r="D21" s="245"/>
      <c r="E21" s="266">
        <f>1757509075+1012707002</f>
        <v>2770216077</v>
      </c>
      <c r="F21" s="278">
        <v>5337464241</v>
      </c>
      <c r="G21" s="278">
        <f t="shared" si="0"/>
        <v>2770216077</v>
      </c>
      <c r="H21" s="246">
        <f t="shared" si="0"/>
        <v>5337464241</v>
      </c>
    </row>
    <row r="22" spans="1:11" ht="21.75" customHeight="1">
      <c r="A22" s="242" t="s">
        <v>112</v>
      </c>
      <c r="B22" s="243" t="s">
        <v>209</v>
      </c>
      <c r="C22" s="244" t="s">
        <v>113</v>
      </c>
      <c r="D22" s="245"/>
      <c r="E22" s="266">
        <f>430293541+373028590</f>
        <v>803322131</v>
      </c>
      <c r="F22" s="278">
        <v>534188740</v>
      </c>
      <c r="G22" s="278">
        <f t="shared" si="0"/>
        <v>803322131</v>
      </c>
      <c r="H22" s="246">
        <f t="shared" si="0"/>
        <v>534188740</v>
      </c>
      <c r="J22" s="81"/>
      <c r="K22" s="81"/>
    </row>
    <row r="23" spans="1:8" ht="21.75" customHeight="1">
      <c r="A23" s="247" t="s">
        <v>114</v>
      </c>
      <c r="B23" s="248" t="s">
        <v>210</v>
      </c>
      <c r="C23" s="262" t="s">
        <v>188</v>
      </c>
      <c r="D23" s="245"/>
      <c r="E23" s="265">
        <f>E17+E18-E19-E21-E22</f>
        <v>468003808</v>
      </c>
      <c r="F23" s="265">
        <f>F17+F18-F19-F21-F22</f>
        <v>-2930069286</v>
      </c>
      <c r="G23" s="277">
        <f>G17+G18-G19-G21-G22</f>
        <v>468003808</v>
      </c>
      <c r="H23" s="251">
        <f>H17+H18-H19-H21-H22</f>
        <v>-2930069286</v>
      </c>
    </row>
    <row r="24" spans="1:8" ht="21.75" customHeight="1">
      <c r="A24" s="242" t="s">
        <v>116</v>
      </c>
      <c r="B24" s="243" t="s">
        <v>211</v>
      </c>
      <c r="C24" s="244" t="s">
        <v>117</v>
      </c>
      <c r="D24" s="245"/>
      <c r="E24" s="269">
        <v>0</v>
      </c>
      <c r="F24" s="281">
        <v>90908</v>
      </c>
      <c r="G24" s="269">
        <v>0</v>
      </c>
      <c r="H24" s="271">
        <v>90908</v>
      </c>
    </row>
    <row r="25" spans="1:8" ht="21.75" customHeight="1">
      <c r="A25" s="242" t="s">
        <v>118</v>
      </c>
      <c r="B25" s="243" t="s">
        <v>212</v>
      </c>
      <c r="C25" s="244" t="s">
        <v>119</v>
      </c>
      <c r="D25" s="245"/>
      <c r="E25" s="269">
        <v>0</v>
      </c>
      <c r="F25" s="269">
        <v>0</v>
      </c>
      <c r="G25" s="269">
        <v>0</v>
      </c>
      <c r="H25" s="271">
        <v>0</v>
      </c>
    </row>
    <row r="26" spans="1:8" ht="21.75" customHeight="1">
      <c r="A26" s="247" t="s">
        <v>121</v>
      </c>
      <c r="B26" s="248" t="s">
        <v>213</v>
      </c>
      <c r="C26" s="249" t="s">
        <v>120</v>
      </c>
      <c r="D26" s="260"/>
      <c r="E26" s="265">
        <f>E24-E25</f>
        <v>0</v>
      </c>
      <c r="F26" s="265">
        <f>F24-F25</f>
        <v>90908</v>
      </c>
      <c r="G26" s="265">
        <f>G24-G25</f>
        <v>0</v>
      </c>
      <c r="H26" s="285">
        <f>F26</f>
        <v>90908</v>
      </c>
    </row>
    <row r="27" spans="1:8" ht="21.75" customHeight="1">
      <c r="A27" s="247" t="s">
        <v>122</v>
      </c>
      <c r="B27" s="248" t="s">
        <v>214</v>
      </c>
      <c r="C27" s="249" t="s">
        <v>189</v>
      </c>
      <c r="D27" s="260"/>
      <c r="E27" s="265">
        <f>E23+E26</f>
        <v>468003808</v>
      </c>
      <c r="F27" s="265">
        <f>F23+F26</f>
        <v>-2929978378</v>
      </c>
      <c r="G27" s="265">
        <f>G23+G26</f>
        <v>468003808</v>
      </c>
      <c r="H27" s="285">
        <f>H23+H26</f>
        <v>-2929978378</v>
      </c>
    </row>
    <row r="28" spans="1:8" ht="21.75" customHeight="1">
      <c r="A28" s="242" t="s">
        <v>185</v>
      </c>
      <c r="B28" s="243" t="s">
        <v>215</v>
      </c>
      <c r="C28" s="244" t="s">
        <v>259</v>
      </c>
      <c r="D28" s="245"/>
      <c r="E28" s="266">
        <v>65520530</v>
      </c>
      <c r="F28" s="278">
        <v>0</v>
      </c>
      <c r="G28" s="284">
        <f>E28</f>
        <v>65520530</v>
      </c>
      <c r="H28" s="271">
        <v>0</v>
      </c>
    </row>
    <row r="29" spans="1:8" ht="21.75" customHeight="1">
      <c r="A29" s="242" t="s">
        <v>260</v>
      </c>
      <c r="B29" s="243" t="s">
        <v>216</v>
      </c>
      <c r="C29" s="244" t="s">
        <v>261</v>
      </c>
      <c r="D29" s="245"/>
      <c r="E29" s="269">
        <v>0</v>
      </c>
      <c r="F29" s="269">
        <v>0</v>
      </c>
      <c r="G29" s="269">
        <v>0</v>
      </c>
      <c r="H29" s="271">
        <v>0</v>
      </c>
    </row>
    <row r="30" spans="1:8" ht="21.75" customHeight="1">
      <c r="A30" s="247" t="s">
        <v>123</v>
      </c>
      <c r="B30" s="248" t="s">
        <v>262</v>
      </c>
      <c r="C30" s="249" t="s">
        <v>190</v>
      </c>
      <c r="D30" s="250"/>
      <c r="E30" s="265">
        <f>E27-E28</f>
        <v>402483278</v>
      </c>
      <c r="F30" s="265">
        <f>F27-F28</f>
        <v>-2929978378</v>
      </c>
      <c r="G30" s="277">
        <f>G27-G28</f>
        <v>402483278</v>
      </c>
      <c r="H30" s="251">
        <f>H27-H28</f>
        <v>-2929978378</v>
      </c>
    </row>
    <row r="31" spans="1:8" ht="21.75" customHeight="1">
      <c r="A31" s="247" t="s">
        <v>124</v>
      </c>
      <c r="B31" s="248" t="s">
        <v>263</v>
      </c>
      <c r="C31" s="249" t="s">
        <v>264</v>
      </c>
      <c r="D31" s="245"/>
      <c r="E31" s="265"/>
      <c r="F31" s="277"/>
      <c r="G31" s="277"/>
      <c r="H31" s="251"/>
    </row>
    <row r="32" spans="1:8" ht="10.5" customHeight="1" thickBot="1">
      <c r="A32" s="66"/>
      <c r="B32" s="142"/>
      <c r="C32" s="143"/>
      <c r="D32" s="67"/>
      <c r="E32" s="270"/>
      <c r="F32" s="282"/>
      <c r="G32" s="282"/>
      <c r="H32" s="235"/>
    </row>
    <row r="33" spans="1:8" ht="9" customHeight="1" thickTop="1">
      <c r="A33" s="118"/>
      <c r="B33" s="119"/>
      <c r="C33" s="120"/>
      <c r="D33" s="118"/>
      <c r="E33" s="121"/>
      <c r="F33" s="121"/>
      <c r="G33" s="121"/>
      <c r="H33" s="149"/>
    </row>
    <row r="34" spans="1:8" ht="12.75">
      <c r="A34" s="150"/>
      <c r="B34" s="152"/>
      <c r="C34" s="151"/>
      <c r="D34" s="118"/>
      <c r="E34" s="121"/>
      <c r="F34" s="121"/>
      <c r="G34" s="121"/>
      <c r="H34" s="149"/>
    </row>
    <row r="35" spans="1:8" ht="20.25" customHeight="1">
      <c r="A35" s="118"/>
      <c r="B35" s="119"/>
      <c r="C35" s="120"/>
      <c r="D35" s="118"/>
      <c r="E35" s="148"/>
      <c r="F35" s="148"/>
      <c r="G35" s="148"/>
      <c r="H35" s="60" t="str">
        <f>BCDKT!G125</f>
        <v>TP. Hồ Chí Minh, ngày 31 tháng 03 năm 2007</v>
      </c>
    </row>
    <row r="36" spans="1:9" ht="18" customHeight="1">
      <c r="A36" s="294" t="s">
        <v>317</v>
      </c>
      <c r="B36" s="294"/>
      <c r="C36" s="294"/>
      <c r="D36" s="294"/>
      <c r="E36" s="288" t="s">
        <v>316</v>
      </c>
      <c r="F36" s="288"/>
      <c r="G36" s="288"/>
      <c r="H36" s="288"/>
      <c r="I36" s="145"/>
    </row>
    <row r="37" spans="1:8" ht="15" customHeight="1">
      <c r="A37" s="56"/>
      <c r="B37" s="56"/>
      <c r="C37" s="56"/>
      <c r="D37" s="72"/>
      <c r="E37" s="6"/>
      <c r="F37" s="6"/>
      <c r="G37" s="6"/>
      <c r="H37" s="144"/>
    </row>
    <row r="38" spans="1:8" ht="15" customHeight="1">
      <c r="A38" s="56"/>
      <c r="B38" s="56"/>
      <c r="C38" s="56"/>
      <c r="D38" s="72"/>
      <c r="E38" s="144"/>
      <c r="F38" s="144"/>
      <c r="G38" s="144"/>
      <c r="H38" s="144"/>
    </row>
    <row r="39" spans="1:8" ht="15" customHeight="1">
      <c r="A39" s="56"/>
      <c r="B39" s="56"/>
      <c r="C39" s="56"/>
      <c r="D39" s="72"/>
      <c r="E39" s="144"/>
      <c r="F39" s="144"/>
      <c r="G39" s="144"/>
      <c r="H39" s="144"/>
    </row>
    <row r="40" spans="1:8" ht="15" customHeight="1">
      <c r="A40" s="56"/>
      <c r="B40" s="56"/>
      <c r="C40" s="56"/>
      <c r="D40" s="72"/>
      <c r="E40" s="144"/>
      <c r="F40" s="144"/>
      <c r="G40" s="144"/>
      <c r="H40" s="144"/>
    </row>
    <row r="41" spans="1:9" ht="15" customHeight="1">
      <c r="A41" s="56"/>
      <c r="B41" s="56"/>
      <c r="C41" s="56"/>
      <c r="D41" s="72"/>
      <c r="E41" s="144"/>
      <c r="F41" s="144"/>
      <c r="G41" s="144"/>
      <c r="H41" s="144"/>
      <c r="I41" s="14"/>
    </row>
    <row r="42" spans="1:8" ht="15" customHeight="1">
      <c r="A42" s="193" t="s">
        <v>318</v>
      </c>
      <c r="C42" s="192"/>
      <c r="D42" s="72"/>
      <c r="E42" s="294"/>
      <c r="F42" s="294"/>
      <c r="G42" s="294"/>
      <c r="H42" s="294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79" ht="12.75">
      <c r="D79" s="4" t="s">
        <v>221</v>
      </c>
    </row>
    <row r="80" ht="12.75">
      <c r="D80" s="4" t="s">
        <v>222</v>
      </c>
    </row>
    <row r="81" ht="12.75">
      <c r="D81" s="4" t="s">
        <v>223</v>
      </c>
    </row>
    <row r="82" ht="12.75">
      <c r="D82" s="4" t="s">
        <v>224</v>
      </c>
    </row>
    <row r="83" ht="12.75">
      <c r="D83" s="4" t="s">
        <v>225</v>
      </c>
    </row>
    <row r="84" ht="12.75">
      <c r="D84" s="4" t="s">
        <v>221</v>
      </c>
    </row>
    <row r="85" ht="12.75">
      <c r="D85" s="4" t="s">
        <v>221</v>
      </c>
    </row>
    <row r="86" ht="12.75">
      <c r="D86" s="4" t="s">
        <v>226</v>
      </c>
    </row>
    <row r="95" ht="12.75">
      <c r="D95" s="4" t="s">
        <v>227</v>
      </c>
    </row>
    <row r="100" ht="12.75">
      <c r="D100" s="4" t="s">
        <v>227</v>
      </c>
    </row>
    <row r="101" ht="12.75">
      <c r="D101" s="4" t="s">
        <v>227</v>
      </c>
    </row>
    <row r="103" ht="12.75">
      <c r="D103" s="4" t="s">
        <v>228</v>
      </c>
    </row>
  </sheetData>
  <mergeCells count="15">
    <mergeCell ref="E42:H42"/>
    <mergeCell ref="A36:D36"/>
    <mergeCell ref="B12:C12"/>
    <mergeCell ref="G10:G11"/>
    <mergeCell ref="H10:H11"/>
    <mergeCell ref="A5:H5"/>
    <mergeCell ref="A6:H6"/>
    <mergeCell ref="E36:H36"/>
    <mergeCell ref="G9:H9"/>
    <mergeCell ref="E9:F9"/>
    <mergeCell ref="A9:A11"/>
    <mergeCell ref="B9:C11"/>
    <mergeCell ref="D9:D11"/>
    <mergeCell ref="E10:E11"/>
    <mergeCell ref="F10:F11"/>
  </mergeCells>
  <printOptions/>
  <pageMargins left="0.69" right="0.24" top="0.53" bottom="0.66" header="0.26" footer="0.43"/>
  <pageSetup firstPageNumber="3" useFirstPageNumber="1" horizontalDpi="600" verticalDpi="600" orientation="portrait" paperSize="9" r:id="rId1"/>
  <headerFooter alignWithMargins="0">
    <oddFooter>&amp;R&amp;"Times New Roman,Regular"&amp;P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52">
      <selection activeCell="I46" sqref="I46"/>
    </sheetView>
  </sheetViews>
  <sheetFormatPr defaultColWidth="9.140625" defaultRowHeight="12.75"/>
  <cols>
    <col min="1" max="1" width="5.57421875" style="4" customWidth="1"/>
    <col min="2" max="2" width="39.57421875" style="4" customWidth="1"/>
    <col min="3" max="3" width="8.140625" style="4" customWidth="1"/>
    <col min="4" max="5" width="16.421875" style="4" bestFit="1" customWidth="1"/>
    <col min="6" max="16384" width="9.140625" style="4" customWidth="1"/>
  </cols>
  <sheetData>
    <row r="1" ht="14.25">
      <c r="A1" s="14" t="str">
        <f>BCDKT!A1</f>
        <v>Công ty Cổ phần VITALY</v>
      </c>
    </row>
    <row r="2" ht="12.75">
      <c r="A2" s="56"/>
    </row>
    <row r="3" spans="1:5" ht="18.75">
      <c r="A3" s="296" t="s">
        <v>275</v>
      </c>
      <c r="B3" s="296"/>
      <c r="C3" s="296"/>
      <c r="D3" s="296"/>
      <c r="E3" s="296"/>
    </row>
    <row r="4" spans="1:5" ht="18.75" customHeight="1">
      <c r="A4" s="296" t="str">
        <f>KQHDKD!A6</f>
        <v>Qúi I năm 2007</v>
      </c>
      <c r="B4" s="296"/>
      <c r="C4" s="296"/>
      <c r="D4" s="296"/>
      <c r="E4" s="296"/>
    </row>
    <row r="5" ht="15.75" customHeight="1"/>
    <row r="6" ht="15.75">
      <c r="A6" s="70" t="s">
        <v>276</v>
      </c>
    </row>
    <row r="7" ht="13.5" thickBot="1"/>
    <row r="8" spans="1:5" ht="22.5" customHeight="1" thickTop="1">
      <c r="A8" s="210" t="s">
        <v>277</v>
      </c>
      <c r="B8" s="297" t="s">
        <v>278</v>
      </c>
      <c r="C8" s="290"/>
      <c r="D8" s="211" t="s">
        <v>302</v>
      </c>
      <c r="E8" s="212" t="s">
        <v>303</v>
      </c>
    </row>
    <row r="9" spans="1:5" ht="12.75">
      <c r="A9" s="64" t="s">
        <v>280</v>
      </c>
      <c r="B9" s="217" t="s">
        <v>197</v>
      </c>
      <c r="C9" s="65"/>
      <c r="D9" s="83">
        <f>SUM(D10:D14)</f>
        <v>137859458474</v>
      </c>
      <c r="E9" s="84">
        <f>SUM(E10:E14)</f>
        <v>139001691847</v>
      </c>
    </row>
    <row r="10" spans="1:5" ht="12.75">
      <c r="A10" s="27" t="s">
        <v>59</v>
      </c>
      <c r="B10" s="218" t="s">
        <v>279</v>
      </c>
      <c r="C10" s="28"/>
      <c r="D10" s="89">
        <f>BCDKT!G11</f>
        <v>8649674780</v>
      </c>
      <c r="E10" s="90">
        <f>BCDKT!F11</f>
        <v>9283591869</v>
      </c>
    </row>
    <row r="11" spans="1:5" ht="12.75">
      <c r="A11" s="27" t="s">
        <v>60</v>
      </c>
      <c r="B11" s="218" t="s">
        <v>12</v>
      </c>
      <c r="C11" s="28"/>
      <c r="D11" s="86">
        <f>BCDKT!G14</f>
        <v>0</v>
      </c>
      <c r="E11" s="90">
        <f>BCDKT!F14</f>
        <v>0</v>
      </c>
    </row>
    <row r="12" spans="1:5" ht="12.75">
      <c r="A12" s="27" t="s">
        <v>281</v>
      </c>
      <c r="B12" s="218" t="s">
        <v>272</v>
      </c>
      <c r="C12" s="28"/>
      <c r="D12" s="89">
        <f>BCDKT!G17</f>
        <v>65630544878</v>
      </c>
      <c r="E12" s="90">
        <f>BCDKT!F17</f>
        <v>66932956932</v>
      </c>
    </row>
    <row r="13" spans="1:5" ht="12.75">
      <c r="A13" s="27" t="s">
        <v>282</v>
      </c>
      <c r="B13" s="218" t="s">
        <v>34</v>
      </c>
      <c r="C13" s="28"/>
      <c r="D13" s="69">
        <f>BCDKT!G26</f>
        <v>63501755645</v>
      </c>
      <c r="E13" s="90">
        <f>BCDKT!F26</f>
        <v>62492277077</v>
      </c>
    </row>
    <row r="14" spans="1:5" ht="12.75">
      <c r="A14" s="27" t="s">
        <v>283</v>
      </c>
      <c r="B14" s="218" t="s">
        <v>132</v>
      </c>
      <c r="C14" s="28"/>
      <c r="D14" s="69">
        <f>BCDKT!G29</f>
        <v>77483171</v>
      </c>
      <c r="E14" s="90">
        <f>BCDKT!F29</f>
        <v>292865969</v>
      </c>
    </row>
    <row r="15" spans="1:5" ht="12.75">
      <c r="A15" s="25" t="s">
        <v>284</v>
      </c>
      <c r="B15" s="219" t="s">
        <v>196</v>
      </c>
      <c r="C15" s="26"/>
      <c r="D15" s="86">
        <f>SUM(D16:D17)+D22+D23+D24</f>
        <v>176286934251</v>
      </c>
      <c r="E15" s="87">
        <f>SUM(E16:E17)+E22+E23+E24</f>
        <v>174069476957</v>
      </c>
    </row>
    <row r="16" spans="1:5" ht="12.75">
      <c r="A16" s="27" t="s">
        <v>59</v>
      </c>
      <c r="B16" s="218" t="s">
        <v>133</v>
      </c>
      <c r="C16" s="28"/>
      <c r="D16" s="86">
        <f>BCDKT!G35</f>
        <v>0</v>
      </c>
      <c r="E16" s="87">
        <f>BCDKT!F35</f>
        <v>0</v>
      </c>
    </row>
    <row r="17" spans="1:5" ht="12.75">
      <c r="A17" s="27" t="s">
        <v>60</v>
      </c>
      <c r="B17" s="218" t="s">
        <v>40</v>
      </c>
      <c r="C17" s="28"/>
      <c r="D17" s="89">
        <f>SUM(D18:D21)</f>
        <v>172842305379</v>
      </c>
      <c r="E17" s="90">
        <f>SUM(E18:E21)</f>
        <v>170807868655</v>
      </c>
    </row>
    <row r="18" spans="1:5" ht="12.75">
      <c r="A18" s="27"/>
      <c r="B18" s="218" t="s">
        <v>285</v>
      </c>
      <c r="C18" s="28"/>
      <c r="D18" s="89">
        <f>BCDKT!G42</f>
        <v>156842031531</v>
      </c>
      <c r="E18" s="90">
        <f>BCDKT!F42</f>
        <v>152143862972</v>
      </c>
    </row>
    <row r="19" spans="1:5" ht="12.75">
      <c r="A19" s="27"/>
      <c r="B19" s="218" t="s">
        <v>286</v>
      </c>
      <c r="C19" s="28"/>
      <c r="D19" s="89">
        <f>BCDKT!G45</f>
        <v>0</v>
      </c>
      <c r="E19" s="90">
        <f>BCDKT!F45</f>
        <v>0</v>
      </c>
    </row>
    <row r="20" spans="1:5" ht="12.75">
      <c r="A20" s="27"/>
      <c r="B20" s="218" t="s">
        <v>287</v>
      </c>
      <c r="C20" s="28"/>
      <c r="D20" s="89">
        <f>BCDKT!G48</f>
        <v>4632631768</v>
      </c>
      <c r="E20" s="90">
        <f>BCDKT!F48</f>
        <v>4579013345</v>
      </c>
    </row>
    <row r="21" spans="1:5" ht="12.75">
      <c r="A21" s="27"/>
      <c r="B21" s="218" t="s">
        <v>288</v>
      </c>
      <c r="C21" s="28"/>
      <c r="D21" s="89">
        <f>BCDKT!G51</f>
        <v>11367642080</v>
      </c>
      <c r="E21" s="90">
        <f>BCDKT!F51</f>
        <v>14084992338</v>
      </c>
    </row>
    <row r="22" spans="1:5" ht="12.75">
      <c r="A22" s="27" t="s">
        <v>281</v>
      </c>
      <c r="B22" s="218" t="s">
        <v>147</v>
      </c>
      <c r="C22" s="28"/>
      <c r="D22" s="86">
        <f>BCDKT!G52</f>
        <v>0</v>
      </c>
      <c r="E22" s="87">
        <f>BCDKT!F52</f>
        <v>0</v>
      </c>
    </row>
    <row r="23" spans="1:5" ht="12.75">
      <c r="A23" s="27" t="s">
        <v>282</v>
      </c>
      <c r="B23" s="218" t="s">
        <v>49</v>
      </c>
      <c r="C23" s="28"/>
      <c r="D23" s="86">
        <f>BCDKT!G55</f>
        <v>3200050000</v>
      </c>
      <c r="E23" s="87">
        <f>BCDKT!F55</f>
        <v>3200050000</v>
      </c>
    </row>
    <row r="24" spans="1:5" ht="12.75">
      <c r="A24" s="27" t="s">
        <v>283</v>
      </c>
      <c r="B24" s="218" t="s">
        <v>153</v>
      </c>
      <c r="C24" s="28"/>
      <c r="D24" s="86">
        <f>BCDKT!G60</f>
        <v>244578872</v>
      </c>
      <c r="E24" s="87">
        <f>BCDKT!F60</f>
        <v>61558302</v>
      </c>
    </row>
    <row r="25" spans="1:5" ht="17.25" customHeight="1">
      <c r="A25" s="320" t="s">
        <v>195</v>
      </c>
      <c r="B25" s="321"/>
      <c r="C25" s="322"/>
      <c r="D25" s="197">
        <f>D9+D15</f>
        <v>314146392725</v>
      </c>
      <c r="E25" s="213">
        <f>E9+E15</f>
        <v>313071168804</v>
      </c>
    </row>
    <row r="26" spans="1:5" ht="12.75">
      <c r="A26" s="25" t="s">
        <v>289</v>
      </c>
      <c r="B26" s="219" t="s">
        <v>194</v>
      </c>
      <c r="C26" s="26"/>
      <c r="D26" s="86">
        <f>SUM(D27:D28)</f>
        <v>269993348884</v>
      </c>
      <c r="E26" s="87">
        <f>SUM(E27:E28)</f>
        <v>268607211685</v>
      </c>
    </row>
    <row r="27" spans="1:5" ht="12.75">
      <c r="A27" s="27" t="s">
        <v>59</v>
      </c>
      <c r="B27" s="218" t="s">
        <v>63</v>
      </c>
      <c r="C27" s="28"/>
      <c r="D27" s="89">
        <f>BCDKT!G75</f>
        <v>211243764693</v>
      </c>
      <c r="E27" s="90">
        <f>BCDKT!F75</f>
        <v>209168451059</v>
      </c>
    </row>
    <row r="28" spans="1:5" ht="12.75">
      <c r="A28" s="27" t="s">
        <v>60</v>
      </c>
      <c r="B28" s="218" t="s">
        <v>77</v>
      </c>
      <c r="C28" s="28"/>
      <c r="D28" s="89">
        <f>BCDKT!G86</f>
        <v>58749584191</v>
      </c>
      <c r="E28" s="90">
        <f>BCDKT!F86</f>
        <v>59438760626</v>
      </c>
    </row>
    <row r="29" spans="1:5" ht="12.75">
      <c r="A29" s="25" t="s">
        <v>290</v>
      </c>
      <c r="B29" s="219" t="s">
        <v>193</v>
      </c>
      <c r="C29" s="26"/>
      <c r="D29" s="86">
        <f>D30+D39</f>
        <v>44153043841</v>
      </c>
      <c r="E29" s="87">
        <f>E30+E39</f>
        <v>44463957119</v>
      </c>
    </row>
    <row r="30" spans="1:5" ht="12.75">
      <c r="A30" s="27" t="s">
        <v>59</v>
      </c>
      <c r="B30" s="218" t="s">
        <v>173</v>
      </c>
      <c r="C30" s="28"/>
      <c r="D30" s="89">
        <f>SUM(D31:D38)</f>
        <v>42388692068</v>
      </c>
      <c r="E30" s="90">
        <f>SUM(E31:E38)</f>
        <v>42791175346</v>
      </c>
    </row>
    <row r="31" spans="1:5" ht="12.75">
      <c r="A31" s="27"/>
      <c r="B31" s="218" t="s">
        <v>291</v>
      </c>
      <c r="C31" s="28"/>
      <c r="D31" s="89">
        <f>BCDKT!G96</f>
        <v>40000000000</v>
      </c>
      <c r="E31" s="214">
        <f>BCDKT!F96</f>
        <v>40000000000</v>
      </c>
    </row>
    <row r="32" spans="1:5" ht="12.75">
      <c r="A32" s="27"/>
      <c r="B32" s="218" t="s">
        <v>292</v>
      </c>
      <c r="C32" s="28"/>
      <c r="D32" s="89"/>
      <c r="E32" s="214"/>
    </row>
    <row r="33" spans="1:5" ht="12.75">
      <c r="A33" s="27"/>
      <c r="B33" s="218" t="s">
        <v>293</v>
      </c>
      <c r="C33" s="28"/>
      <c r="D33" s="89"/>
      <c r="E33" s="214"/>
    </row>
    <row r="34" spans="1:5" ht="12.75">
      <c r="A34" s="27"/>
      <c r="B34" s="218" t="s">
        <v>294</v>
      </c>
      <c r="C34" s="28"/>
      <c r="D34" s="89"/>
      <c r="E34" s="214"/>
    </row>
    <row r="35" spans="1:5" ht="12.75">
      <c r="A35" s="27"/>
      <c r="B35" s="218" t="s">
        <v>295</v>
      </c>
      <c r="C35" s="28"/>
      <c r="D35" s="89"/>
      <c r="E35" s="214"/>
    </row>
    <row r="36" spans="1:5" ht="12.75">
      <c r="A36" s="27"/>
      <c r="B36" s="218" t="s">
        <v>296</v>
      </c>
      <c r="C36" s="28"/>
      <c r="D36" s="89">
        <f>BCDKT!G102</f>
        <v>67200000</v>
      </c>
      <c r="E36" s="214">
        <f>BCDKT!F102</f>
        <v>67200000</v>
      </c>
    </row>
    <row r="37" spans="1:5" ht="12.75">
      <c r="A37" s="173"/>
      <c r="B37" s="220" t="s">
        <v>297</v>
      </c>
      <c r="C37" s="174"/>
      <c r="D37" s="195">
        <f>BCDKT!G105</f>
        <v>2321492068</v>
      </c>
      <c r="E37" s="215">
        <f>BCDKT!F105</f>
        <v>2723975346</v>
      </c>
    </row>
    <row r="38" spans="1:5" ht="12.75">
      <c r="A38" s="27"/>
      <c r="B38" s="218" t="s">
        <v>298</v>
      </c>
      <c r="C38" s="28"/>
      <c r="D38" s="89"/>
      <c r="E38" s="214"/>
    </row>
    <row r="39" spans="1:5" ht="12.75">
      <c r="A39" s="27" t="s">
        <v>60</v>
      </c>
      <c r="B39" s="218" t="s">
        <v>178</v>
      </c>
      <c r="C39" s="28"/>
      <c r="D39" s="89">
        <f>SUM(D40:D42)</f>
        <v>1764351773</v>
      </c>
      <c r="E39" s="90">
        <f>SUM(E40:E42)</f>
        <v>1672781773</v>
      </c>
    </row>
    <row r="40" spans="1:5" ht="12.75">
      <c r="A40" s="27"/>
      <c r="B40" s="218" t="s">
        <v>299</v>
      </c>
      <c r="C40" s="28"/>
      <c r="D40" s="89">
        <f>BCDKT!G108</f>
        <v>1764351773</v>
      </c>
      <c r="E40" s="214">
        <f>BCDKT!F108</f>
        <v>1672781773</v>
      </c>
    </row>
    <row r="41" spans="1:5" ht="12.75">
      <c r="A41" s="27"/>
      <c r="B41" s="218" t="s">
        <v>300</v>
      </c>
      <c r="C41" s="28"/>
      <c r="D41" s="89"/>
      <c r="E41" s="214"/>
    </row>
    <row r="42" spans="1:5" ht="12.75">
      <c r="A42" s="98"/>
      <c r="B42" s="221" t="s">
        <v>301</v>
      </c>
      <c r="C42" s="126"/>
      <c r="D42" s="196"/>
      <c r="E42" s="216"/>
    </row>
    <row r="43" spans="1:5" ht="17.25" customHeight="1" thickBot="1">
      <c r="A43" s="323" t="s">
        <v>192</v>
      </c>
      <c r="B43" s="324"/>
      <c r="C43" s="325"/>
      <c r="D43" s="194">
        <f>D26+D29</f>
        <v>314146392725</v>
      </c>
      <c r="E43" s="35">
        <f>E26+E29</f>
        <v>313071168804</v>
      </c>
    </row>
    <row r="44" spans="1:5" ht="19.5" customHeight="1" thickTop="1">
      <c r="A44" s="53"/>
      <c r="B44" s="52"/>
      <c r="C44" s="52"/>
      <c r="D44" s="9"/>
      <c r="E44" s="147">
        <f>E43-E25</f>
        <v>0</v>
      </c>
    </row>
    <row r="45" spans="1:5" ht="15.75">
      <c r="A45" s="231" t="s">
        <v>309</v>
      </c>
      <c r="B45" s="52"/>
      <c r="C45" s="52"/>
      <c r="D45" s="9"/>
      <c r="E45" s="147"/>
    </row>
    <row r="46" spans="1:5" ht="13.5" thickBot="1">
      <c r="A46" s="53"/>
      <c r="B46" s="52"/>
      <c r="C46" s="52"/>
      <c r="D46" s="9"/>
      <c r="E46" s="147"/>
    </row>
    <row r="47" spans="1:5" ht="17.25" customHeight="1" thickTop="1">
      <c r="A47" s="44" t="s">
        <v>277</v>
      </c>
      <c r="B47" s="326" t="s">
        <v>96</v>
      </c>
      <c r="C47" s="327"/>
      <c r="D47" s="61" t="s">
        <v>304</v>
      </c>
      <c r="E47" s="166" t="s">
        <v>305</v>
      </c>
    </row>
    <row r="48" spans="1:5" ht="12.75">
      <c r="A48" s="207">
        <v>1</v>
      </c>
      <c r="B48" s="227" t="s">
        <v>184</v>
      </c>
      <c r="C48" s="222"/>
      <c r="D48" s="208">
        <f>KQHDKD!E13</f>
        <v>71092734213</v>
      </c>
      <c r="E48" s="209">
        <f>KQHDKD!G13</f>
        <v>71092734213</v>
      </c>
    </row>
    <row r="49" spans="1:5" ht="12.75">
      <c r="A49" s="198">
        <v>2</v>
      </c>
      <c r="B49" s="228" t="s">
        <v>306</v>
      </c>
      <c r="C49" s="223"/>
      <c r="D49" s="201">
        <f>KQHDKD!E14</f>
        <v>0</v>
      </c>
      <c r="E49" s="202">
        <f>KQHDKD!G14</f>
        <v>0</v>
      </c>
    </row>
    <row r="50" spans="1:5" ht="12.75">
      <c r="A50" s="198">
        <v>3</v>
      </c>
      <c r="B50" s="228" t="s">
        <v>186</v>
      </c>
      <c r="C50" s="223"/>
      <c r="D50" s="199">
        <f>D48-D49</f>
        <v>71092734213</v>
      </c>
      <c r="E50" s="200">
        <f>E48-E49</f>
        <v>71092734213</v>
      </c>
    </row>
    <row r="51" spans="1:5" ht="12.75">
      <c r="A51" s="198">
        <v>4</v>
      </c>
      <c r="B51" s="228" t="s">
        <v>106</v>
      </c>
      <c r="C51" s="223"/>
      <c r="D51" s="203">
        <f>KQHDKD!E16</f>
        <v>64090577586</v>
      </c>
      <c r="E51" s="202">
        <f>KQHDKD!G16</f>
        <v>64090577586</v>
      </c>
    </row>
    <row r="52" spans="1:5" ht="12.75">
      <c r="A52" s="198">
        <v>5</v>
      </c>
      <c r="B52" s="228" t="s">
        <v>187</v>
      </c>
      <c r="C52" s="223"/>
      <c r="D52" s="199">
        <f>D50-D51</f>
        <v>7002156627</v>
      </c>
      <c r="E52" s="200">
        <f>E50-E51</f>
        <v>7002156627</v>
      </c>
    </row>
    <row r="53" spans="1:5" ht="12.75">
      <c r="A53" s="198">
        <v>6</v>
      </c>
      <c r="B53" s="228" t="s">
        <v>107</v>
      </c>
      <c r="C53" s="223"/>
      <c r="D53" s="203">
        <f>KQHDKD!E18</f>
        <v>156462248</v>
      </c>
      <c r="E53" s="202">
        <f>KQHDKD!G18</f>
        <v>156462248</v>
      </c>
    </row>
    <row r="54" spans="1:5" ht="12.75">
      <c r="A54" s="198">
        <v>7</v>
      </c>
      <c r="B54" s="229" t="s">
        <v>108</v>
      </c>
      <c r="C54" s="224"/>
      <c r="D54" s="204">
        <f>KQHDKD!E19</f>
        <v>3117076859</v>
      </c>
      <c r="E54" s="205">
        <f>KQHDKD!G19</f>
        <v>3117076859</v>
      </c>
    </row>
    <row r="55" spans="1:5" ht="12.75">
      <c r="A55" s="198">
        <v>8</v>
      </c>
      <c r="B55" s="228" t="s">
        <v>111</v>
      </c>
      <c r="C55" s="223"/>
      <c r="D55" s="203">
        <f>KQHDKD!E21</f>
        <v>2770216077</v>
      </c>
      <c r="E55" s="202">
        <f>KQHDKD!G21</f>
        <v>2770216077</v>
      </c>
    </row>
    <row r="56" spans="1:5" ht="12.75">
      <c r="A56" s="198">
        <v>9</v>
      </c>
      <c r="B56" s="228" t="s">
        <v>113</v>
      </c>
      <c r="C56" s="223"/>
      <c r="D56" s="203">
        <f>KQHDKD!E22</f>
        <v>803322131</v>
      </c>
      <c r="E56" s="202">
        <f>KQHDKD!G22</f>
        <v>803322131</v>
      </c>
    </row>
    <row r="57" spans="1:5" ht="12.75">
      <c r="A57" s="198">
        <v>10</v>
      </c>
      <c r="B57" s="230" t="s">
        <v>188</v>
      </c>
      <c r="C57" s="225"/>
      <c r="D57" s="199">
        <f>D52+D53-D54-D55-D56</f>
        <v>468003808</v>
      </c>
      <c r="E57" s="200">
        <f>E52+E53-E54-E55-E56</f>
        <v>468003808</v>
      </c>
    </row>
    <row r="58" spans="1:5" ht="12.75">
      <c r="A58" s="198">
        <v>11</v>
      </c>
      <c r="B58" s="228" t="s">
        <v>117</v>
      </c>
      <c r="C58" s="223"/>
      <c r="D58" s="203">
        <f>KQHDKD!E24</f>
        <v>0</v>
      </c>
      <c r="E58" s="202">
        <f>KQHDKD!G24</f>
        <v>0</v>
      </c>
    </row>
    <row r="59" spans="1:5" ht="12.75">
      <c r="A59" s="198">
        <v>12</v>
      </c>
      <c r="B59" s="228" t="s">
        <v>119</v>
      </c>
      <c r="C59" s="223"/>
      <c r="D59" s="203">
        <f>KQHDKD!E25</f>
        <v>0</v>
      </c>
      <c r="E59" s="202">
        <f>KQHDKD!G25</f>
        <v>0</v>
      </c>
    </row>
    <row r="60" spans="1:5" ht="12.75">
      <c r="A60" s="198">
        <v>13</v>
      </c>
      <c r="B60" s="228" t="s">
        <v>120</v>
      </c>
      <c r="C60" s="223"/>
      <c r="D60" s="199">
        <f>D58-D59</f>
        <v>0</v>
      </c>
      <c r="E60" s="200">
        <f>E58-E59</f>
        <v>0</v>
      </c>
    </row>
    <row r="61" spans="1:5" ht="12.75">
      <c r="A61" s="198">
        <v>14</v>
      </c>
      <c r="B61" s="228" t="s">
        <v>189</v>
      </c>
      <c r="C61" s="223"/>
      <c r="D61" s="199">
        <f>D57+D60</f>
        <v>468003808</v>
      </c>
      <c r="E61" s="200">
        <f>E57+E60</f>
        <v>468003808</v>
      </c>
    </row>
    <row r="62" spans="1:5" ht="12.75">
      <c r="A62" s="198">
        <v>15</v>
      </c>
      <c r="B62" s="228" t="s">
        <v>307</v>
      </c>
      <c r="C62" s="223"/>
      <c r="D62" s="203">
        <f>KQHDKD!E28</f>
        <v>65520530</v>
      </c>
      <c r="E62" s="202">
        <f>KQHDKD!G28</f>
        <v>65520530</v>
      </c>
    </row>
    <row r="63" spans="1:5" ht="12.75">
      <c r="A63" s="198">
        <v>16</v>
      </c>
      <c r="B63" s="228" t="s">
        <v>190</v>
      </c>
      <c r="C63" s="223"/>
      <c r="D63" s="199">
        <f>D61-D62</f>
        <v>402483278</v>
      </c>
      <c r="E63" s="200">
        <f>E61-E62</f>
        <v>402483278</v>
      </c>
    </row>
    <row r="64" spans="1:5" ht="12.75">
      <c r="A64" s="198">
        <v>17</v>
      </c>
      <c r="B64" s="228" t="s">
        <v>264</v>
      </c>
      <c r="C64" s="223"/>
      <c r="D64" s="199"/>
      <c r="E64" s="200"/>
    </row>
    <row r="65" spans="1:5" ht="13.5" thickBot="1">
      <c r="A65" s="206">
        <v>18</v>
      </c>
      <c r="B65" s="232" t="s">
        <v>308</v>
      </c>
      <c r="C65" s="226"/>
      <c r="D65" s="233">
        <v>0</v>
      </c>
      <c r="E65" s="234">
        <v>0</v>
      </c>
    </row>
    <row r="66" spans="1:5" ht="21.75" customHeight="1" thickTop="1">
      <c r="A66" s="53"/>
      <c r="B66" s="52"/>
      <c r="C66" s="52"/>
      <c r="D66" s="9"/>
      <c r="E66" s="147"/>
    </row>
    <row r="68" spans="3:5" ht="17.25" customHeight="1">
      <c r="C68" s="319" t="str">
        <f>BCDKT!G125</f>
        <v>TP. Hồ Chí Minh, ngày 31 tháng 03 năm 2007</v>
      </c>
      <c r="D68" s="319"/>
      <c r="E68" s="319"/>
    </row>
    <row r="69" spans="3:5" ht="14.25">
      <c r="C69" s="318" t="str">
        <f>BCDKT!E126</f>
        <v>Tổng Giám đốc </v>
      </c>
      <c r="D69" s="318"/>
      <c r="E69" s="318"/>
    </row>
  </sheetData>
  <mergeCells count="8">
    <mergeCell ref="C69:E69"/>
    <mergeCell ref="A3:E3"/>
    <mergeCell ref="A4:E4"/>
    <mergeCell ref="C68:E68"/>
    <mergeCell ref="B8:C8"/>
    <mergeCell ref="A25:C25"/>
    <mergeCell ref="A43:C43"/>
    <mergeCell ref="B47:C47"/>
  </mergeCells>
  <printOptions/>
  <pageMargins left="0.9" right="0.57" top="0.74" bottom="1" header="0.5" footer="0.5"/>
  <pageSetup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THANGCA</cp:lastModifiedBy>
  <cp:lastPrinted>2007-05-08T14:21:41Z</cp:lastPrinted>
  <dcterms:created xsi:type="dcterms:W3CDTF">1996-10-14T23:33:28Z</dcterms:created>
  <dcterms:modified xsi:type="dcterms:W3CDTF">2007-05-09T00:42:48Z</dcterms:modified>
  <cp:category/>
  <cp:version/>
  <cp:contentType/>
  <cp:contentStatus/>
</cp:coreProperties>
</file>